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45" windowWidth="22995" windowHeight="10035" activeTab="4"/>
  </bookViews>
  <sheets>
    <sheet name="Põhitegevuse tulud" sheetId="1" r:id="rId1"/>
    <sheet name="Kulud kokku" sheetId="6" r:id="rId2"/>
    <sheet name="Põhitegevuse kulud" sheetId="3" r:id="rId3"/>
    <sheet name="Põhivara soetused" sheetId="2" r:id="rId4"/>
    <sheet name="Koosseisunimestik" sheetId="4" r:id="rId5"/>
    <sheet name="Üritused" sheetId="5" r:id="rId6"/>
  </sheets>
  <calcPr calcId="145621"/>
</workbook>
</file>

<file path=xl/calcChain.xml><?xml version="1.0" encoding="utf-8"?>
<calcChain xmlns="http://schemas.openxmlformats.org/spreadsheetml/2006/main">
  <c r="C51" i="4" l="1"/>
  <c r="D51" i="4"/>
  <c r="C2" i="4"/>
  <c r="E5" i="4"/>
  <c r="F5" i="4"/>
  <c r="H5" i="4" s="1"/>
  <c r="G5" i="4"/>
  <c r="E6" i="4"/>
  <c r="G6" i="4" s="1"/>
  <c r="E7" i="4"/>
  <c r="F7" i="4" s="1"/>
  <c r="H7" i="4" s="1"/>
  <c r="E8" i="4"/>
  <c r="F8" i="4"/>
  <c r="G8" i="4"/>
  <c r="H8" i="4"/>
  <c r="I8" i="4" s="1"/>
  <c r="E9" i="4"/>
  <c r="F9" i="4"/>
  <c r="H9" i="4" s="1"/>
  <c r="I9" i="4" s="1"/>
  <c r="G9" i="4"/>
  <c r="E10" i="4"/>
  <c r="G10" i="4" s="1"/>
  <c r="E11" i="4"/>
  <c r="F11" i="4" s="1"/>
  <c r="H11" i="4" s="1"/>
  <c r="E12" i="4"/>
  <c r="F12" i="4"/>
  <c r="G12" i="4"/>
  <c r="H12" i="4"/>
  <c r="I12" i="4" s="1"/>
  <c r="E13" i="4"/>
  <c r="F13" i="4"/>
  <c r="H13" i="4" s="1"/>
  <c r="I13" i="4" s="1"/>
  <c r="G13" i="4"/>
  <c r="E14" i="4"/>
  <c r="G14" i="4" s="1"/>
  <c r="E15" i="4"/>
  <c r="F15" i="4" s="1"/>
  <c r="H15" i="4" s="1"/>
  <c r="E16" i="4"/>
  <c r="F16" i="4"/>
  <c r="G16" i="4"/>
  <c r="H16" i="4"/>
  <c r="I16" i="4" s="1"/>
  <c r="E17" i="4"/>
  <c r="F17" i="4"/>
  <c r="H17" i="4" s="1"/>
  <c r="I17" i="4" s="1"/>
  <c r="G17" i="4"/>
  <c r="E18" i="4"/>
  <c r="G18" i="4" s="1"/>
  <c r="C19" i="4"/>
  <c r="D19" i="4"/>
  <c r="E23" i="4"/>
  <c r="G23" i="4" s="1"/>
  <c r="E24" i="4"/>
  <c r="F24" i="4" s="1"/>
  <c r="H24" i="4" s="1"/>
  <c r="E25" i="4"/>
  <c r="F25" i="4"/>
  <c r="G25" i="4"/>
  <c r="H25" i="4"/>
  <c r="I25" i="4" s="1"/>
  <c r="E26" i="4"/>
  <c r="F26" i="4"/>
  <c r="H26" i="4" s="1"/>
  <c r="I26" i="4" s="1"/>
  <c r="G26" i="4"/>
  <c r="E27" i="4"/>
  <c r="E51" i="4" l="1"/>
  <c r="I60" i="4"/>
  <c r="I15" i="4"/>
  <c r="G27" i="4"/>
  <c r="I5" i="4"/>
  <c r="I7" i="4"/>
  <c r="F23" i="4"/>
  <c r="F18" i="4"/>
  <c r="H18" i="4" s="1"/>
  <c r="I18" i="4" s="1"/>
  <c r="F14" i="4"/>
  <c r="H14" i="4" s="1"/>
  <c r="I14" i="4" s="1"/>
  <c r="F10" i="4"/>
  <c r="H10" i="4" s="1"/>
  <c r="I10" i="4" s="1"/>
  <c r="F6" i="4"/>
  <c r="G24" i="4"/>
  <c r="I24" i="4" s="1"/>
  <c r="E19" i="4"/>
  <c r="G15" i="4"/>
  <c r="G11" i="4"/>
  <c r="I11" i="4" s="1"/>
  <c r="G7" i="4"/>
  <c r="G19" i="4" s="1"/>
  <c r="A1" i="6"/>
  <c r="F5" i="6"/>
  <c r="F7" i="6"/>
  <c r="F10" i="6"/>
  <c r="E10" i="6"/>
  <c r="D10" i="6"/>
  <c r="C10" i="6"/>
  <c r="E22" i="5"/>
  <c r="F22" i="5"/>
  <c r="G22" i="5"/>
  <c r="D22" i="5"/>
  <c r="E21" i="5"/>
  <c r="F21" i="5"/>
  <c r="G21" i="5"/>
  <c r="D21" i="5"/>
  <c r="E13" i="5"/>
  <c r="F13" i="5"/>
  <c r="G13" i="5"/>
  <c r="D13" i="5"/>
  <c r="F9" i="6"/>
  <c r="F8" i="6"/>
  <c r="F6" i="6"/>
  <c r="E6" i="6"/>
  <c r="D6" i="6"/>
  <c r="C6" i="6"/>
  <c r="C10" i="2"/>
  <c r="E10" i="2"/>
  <c r="F10" i="2"/>
  <c r="D10" i="2"/>
  <c r="G51" i="4" l="1"/>
  <c r="I51" i="4"/>
  <c r="F51" i="4"/>
  <c r="H51" i="4"/>
  <c r="H6" i="4"/>
  <c r="F19" i="4"/>
  <c r="H23" i="4"/>
  <c r="F27" i="4"/>
  <c r="H27" i="4" l="1"/>
  <c r="I23" i="4"/>
  <c r="I27" i="4" s="1"/>
  <c r="I6" i="4"/>
  <c r="I19" i="4" s="1"/>
  <c r="H19" i="4"/>
  <c r="A1" i="5"/>
  <c r="A1" i="2"/>
  <c r="A1" i="3"/>
  <c r="P26" i="4"/>
  <c r="O26" i="4"/>
  <c r="P25" i="4"/>
  <c r="O25" i="4"/>
  <c r="P24" i="4"/>
  <c r="Q24" i="4" s="1"/>
  <c r="N24" i="4"/>
  <c r="P23" i="4"/>
  <c r="O23" i="4"/>
  <c r="N23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Q10" i="4" s="1"/>
  <c r="R10" i="4" s="1"/>
  <c r="T10" i="4" s="1"/>
  <c r="N10" i="4"/>
  <c r="P9" i="4"/>
  <c r="Q9" i="4" s="1"/>
  <c r="R9" i="4" s="1"/>
  <c r="T9" i="4" s="1"/>
  <c r="N9" i="4"/>
  <c r="P8" i="4"/>
  <c r="Q8" i="4" s="1"/>
  <c r="S8" i="4" s="1"/>
  <c r="N8" i="4"/>
  <c r="P7" i="4"/>
  <c r="Q7" i="4" s="1"/>
  <c r="S7" i="4" s="1"/>
  <c r="N7" i="4"/>
  <c r="P6" i="4"/>
  <c r="Q6" i="4" s="1"/>
  <c r="R6" i="4" s="1"/>
  <c r="T6" i="4" s="1"/>
  <c r="N6" i="4"/>
  <c r="P5" i="4"/>
  <c r="Q5" i="4" s="1"/>
  <c r="R5" i="4" s="1"/>
  <c r="T5" i="4" s="1"/>
  <c r="N5" i="4"/>
  <c r="U5" i="4" l="1"/>
  <c r="S5" i="4"/>
  <c r="Q15" i="4"/>
  <c r="S15" i="4" s="1"/>
  <c r="T15" i="4" s="1"/>
  <c r="U15" i="4" s="1"/>
  <c r="S9" i="4"/>
  <c r="U9" i="4" s="1"/>
  <c r="Q16" i="4"/>
  <c r="S16" i="4" s="1"/>
  <c r="T16" i="4" s="1"/>
  <c r="U16" i="4" s="1"/>
  <c r="Q12" i="4"/>
  <c r="Q17" i="4"/>
  <c r="R17" i="4" s="1"/>
  <c r="S6" i="4"/>
  <c r="U6" i="4" s="1"/>
  <c r="R7" i="4"/>
  <c r="T7" i="4" s="1"/>
  <c r="U7" i="4" s="1"/>
  <c r="S10" i="4"/>
  <c r="U10" i="4" s="1"/>
  <c r="R15" i="4"/>
  <c r="Q18" i="4"/>
  <c r="S18" i="4" s="1"/>
  <c r="T18" i="4" s="1"/>
  <c r="U18" i="4" s="1"/>
  <c r="Q23" i="4"/>
  <c r="S23" i="4" s="1"/>
  <c r="S24" i="4"/>
  <c r="R24" i="4"/>
  <c r="T24" i="4" s="1"/>
  <c r="O19" i="4"/>
  <c r="R8" i="4"/>
  <c r="T8" i="4" s="1"/>
  <c r="U8" i="4" s="1"/>
  <c r="S12" i="4"/>
  <c r="T12" i="4" s="1"/>
  <c r="U12" i="4" s="1"/>
  <c r="R12" i="4"/>
  <c r="R16" i="4"/>
  <c r="Q11" i="4"/>
  <c r="Q26" i="4"/>
  <c r="R26" i="4" s="1"/>
  <c r="T26" i="4" s="1"/>
  <c r="Q13" i="4"/>
  <c r="Q14" i="4"/>
  <c r="Q25" i="4"/>
  <c r="R25" i="4" s="1"/>
  <c r="T25" i="4" s="1"/>
  <c r="P19" i="4"/>
  <c r="R18" i="4" l="1"/>
  <c r="U24" i="4"/>
  <c r="S17" i="4"/>
  <c r="T17" i="4" s="1"/>
  <c r="U17" i="4" s="1"/>
  <c r="Q27" i="4"/>
  <c r="R23" i="4"/>
  <c r="S27" i="4"/>
  <c r="R14" i="4"/>
  <c r="S14" i="4"/>
  <c r="T14" i="4" s="1"/>
  <c r="U14" i="4" s="1"/>
  <c r="S26" i="4"/>
  <c r="U26" i="4" s="1"/>
  <c r="Q19" i="4"/>
  <c r="R13" i="4"/>
  <c r="S13" i="4"/>
  <c r="T13" i="4" s="1"/>
  <c r="U13" i="4" s="1"/>
  <c r="S25" i="4"/>
  <c r="U25" i="4" s="1"/>
  <c r="S11" i="4"/>
  <c r="R11" i="4"/>
  <c r="T23" i="4" l="1"/>
  <c r="U23" i="4" s="1"/>
  <c r="U27" i="4" s="1"/>
  <c r="U28" i="4" s="1"/>
  <c r="R27" i="4"/>
  <c r="R19" i="4"/>
  <c r="T11" i="4"/>
  <c r="S19" i="4"/>
  <c r="T27" i="4" l="1"/>
  <c r="U11" i="4"/>
  <c r="U19" i="4" s="1"/>
  <c r="U20" i="4" s="1"/>
  <c r="T19" i="4"/>
</calcChain>
</file>

<file path=xl/comments1.xml><?xml version="1.0" encoding="utf-8"?>
<comments xmlns="http://schemas.openxmlformats.org/spreadsheetml/2006/main">
  <authors>
    <author>tiit</author>
  </authors>
  <commentList>
    <comment ref="B11" authorId="0">
      <text>
        <r>
          <rPr>
            <sz val="9"/>
            <color indexed="81"/>
            <rFont val="Tahoma"/>
            <family val="2"/>
            <charset val="186"/>
          </rPr>
          <t xml:space="preserve">
Teiste KOV-de tasud</t>
        </r>
      </text>
    </comment>
    <comment ref="B13" authorId="0">
      <text>
        <r>
          <rPr>
            <sz val="9"/>
            <color indexed="81"/>
            <rFont val="Tahoma"/>
            <family val="2"/>
            <charset val="186"/>
          </rPr>
          <t xml:space="preserve">
Teiste KOV-de tasud</t>
        </r>
      </text>
    </comment>
    <comment ref="B14" authorId="0">
      <text>
        <r>
          <rPr>
            <sz val="9"/>
            <color indexed="81"/>
            <rFont val="Tahoma"/>
            <family val="2"/>
            <charset val="186"/>
          </rPr>
          <t xml:space="preserve">
09110 Lasteaia tulud lastevanemate poolt tasutud kohamaks</t>
        </r>
      </text>
    </comment>
    <comment ref="B17" authorId="0">
      <text>
        <r>
          <rPr>
            <sz val="9"/>
            <color indexed="81"/>
            <rFont val="Tahoma"/>
            <family val="2"/>
            <charset val="186"/>
          </rPr>
          <t xml:space="preserve">
0820101 ja 0820102 Raamatukogude paljundusteenused</t>
        </r>
      </text>
    </comment>
    <comment ref="B18" authorId="0">
      <text>
        <r>
          <rPr>
            <sz val="9"/>
            <color indexed="81"/>
            <rFont val="Tahoma"/>
            <family val="2"/>
            <charset val="186"/>
          </rPr>
          <t xml:space="preserve">
Piletite müük</t>
        </r>
      </text>
    </comment>
    <comment ref="B19" authorId="0">
      <text>
        <r>
          <rPr>
            <sz val="9"/>
            <color indexed="81"/>
            <rFont val="Tahoma"/>
            <family val="2"/>
            <charset val="186"/>
          </rPr>
          <t xml:space="preserve">
08105 Muusikakooli lastevanemate tasutud summad</t>
        </r>
      </text>
    </comment>
    <comment ref="B21" authorId="0">
      <text>
        <r>
          <rPr>
            <sz val="9"/>
            <color indexed="81"/>
            <rFont val="Tahoma"/>
            <charset val="1"/>
          </rPr>
          <t xml:space="preserve">
Vabaajakeskuse piletite müük</t>
        </r>
      </text>
    </comment>
    <comment ref="B23" authorId="0">
      <text>
        <r>
          <rPr>
            <sz val="9"/>
            <color indexed="81"/>
            <rFont val="Tahoma"/>
            <charset val="1"/>
          </rPr>
          <t xml:space="preserve">
Sots.auto transporditeenus
</t>
        </r>
      </text>
    </comment>
  </commentList>
</comments>
</file>

<file path=xl/comments2.xml><?xml version="1.0" encoding="utf-8"?>
<comments xmlns="http://schemas.openxmlformats.org/spreadsheetml/2006/main">
  <authors>
    <author>Ruth</author>
  </authors>
  <commentList>
    <comment ref="C4" authorId="0">
      <text>
        <r>
          <rPr>
            <b/>
            <sz val="8"/>
            <color indexed="81"/>
            <rFont val="Tahoma"/>
            <family val="2"/>
            <charset val="186"/>
          </rPr>
          <t>Täida ametikoht ja palgamäär ÄRA PUUTU VÄRVILISI LAHTREID nendes asuvad valemid!!!</t>
        </r>
      </text>
    </comment>
    <comment ref="C36" authorId="0">
      <text>
        <r>
          <rPr>
            <b/>
            <sz val="8"/>
            <color indexed="81"/>
            <rFont val="Tahoma"/>
            <family val="2"/>
            <charset val="186"/>
          </rPr>
          <t>Täida ametikoht ja palgamäär ÄRA PUUTU VÄRVILISI LAHTREID nendes asuvad valemid!!!</t>
        </r>
      </text>
    </comment>
  </commentList>
</comments>
</file>

<file path=xl/sharedStrings.xml><?xml version="1.0" encoding="utf-8"?>
<sst xmlns="http://schemas.openxmlformats.org/spreadsheetml/2006/main" count="318" uniqueCount="249">
  <si>
    <t>Tulu liik</t>
  </si>
  <si>
    <t>Nimi</t>
  </si>
  <si>
    <t xml:space="preserve">30              </t>
  </si>
  <si>
    <t xml:space="preserve"> Maksud ja sotsiaalkindlustusmaksed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</si>
  <si>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</si>
  <si>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</si>
  <si>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</si>
  <si>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</si>
  <si>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</si>
  <si>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müük</t>
  </si>
  <si>
    <t xml:space="preserve">320180          </t>
  </si>
  <si>
    <t xml:space="preserve"> Ehitusloa väljastamise riigilõiv</t>
  </si>
  <si>
    <t xml:space="preserve">320320          </t>
  </si>
  <si>
    <t xml:space="preserve"> Kasutusloa väljastamine</t>
  </si>
  <si>
    <t xml:space="preserve">3220            </t>
  </si>
  <si>
    <t xml:space="preserve"> Laekumised haridusasutuste majandustegevusest</t>
  </si>
  <si>
    <t xml:space="preserve">322000          </t>
  </si>
  <si>
    <t xml:space="preserve">322020          </t>
  </si>
  <si>
    <t xml:space="preserve"> Lasteaed kokku</t>
  </si>
  <si>
    <t xml:space="preserve">3220201         </t>
  </si>
  <si>
    <t xml:space="preserve">3220202         </t>
  </si>
  <si>
    <t xml:space="preserve">3221            </t>
  </si>
  <si>
    <t xml:space="preserve"> Laekumised kultuuri-ja kunstiasutuste majandustege</t>
  </si>
  <si>
    <t xml:space="preserve">322100          </t>
  </si>
  <si>
    <t xml:space="preserve"> Raamatukogu teenus</t>
  </si>
  <si>
    <t xml:space="preserve">322110          </t>
  </si>
  <si>
    <t xml:space="preserve"> Rahvamaja teenus</t>
  </si>
  <si>
    <t xml:space="preserve">322150          </t>
  </si>
  <si>
    <t xml:space="preserve"> Muusikakooli lastevanemate tasu</t>
  </si>
  <si>
    <t xml:space="preserve">3222            </t>
  </si>
  <si>
    <t xml:space="preserve"> Laekumised spordi-ja puhkeasutuste majandustegevus</t>
  </si>
  <si>
    <t xml:space="preserve">322290          </t>
  </si>
  <si>
    <t xml:space="preserve"> Vabaajakeskuse tulud spordialasest tegevusest</t>
  </si>
  <si>
    <t xml:space="preserve">3224            </t>
  </si>
  <si>
    <t xml:space="preserve"> Laekumised sotsiaalasutuste majandustegevusest</t>
  </si>
  <si>
    <t xml:space="preserve">322490          </t>
  </si>
  <si>
    <t xml:space="preserve"> Tulu sotsiaalsest tegevusest</t>
  </si>
  <si>
    <t xml:space="preserve">3229            </t>
  </si>
  <si>
    <t xml:space="preserve"> Laekumised üldvalitsemisasutuste majandustegevuses</t>
  </si>
  <si>
    <t xml:space="preserve">322900          </t>
  </si>
  <si>
    <t xml:space="preserve"> Tulud üldvalitsemisest</t>
  </si>
  <si>
    <t xml:space="preserve">3233            </t>
  </si>
  <si>
    <t xml:space="preserve"> Üüri- ja renditulud toodetud materiaalsetelt ja im</t>
  </si>
  <si>
    <t xml:space="preserve">323320          </t>
  </si>
  <si>
    <t xml:space="preserve"> Üüri- ja renditulud(mitte eluruumid)</t>
  </si>
  <si>
    <t xml:space="preserve">3233203         </t>
  </si>
  <si>
    <t xml:space="preserve"> Üür-vallamaja</t>
  </si>
  <si>
    <t xml:space="preserve">323340          </t>
  </si>
  <si>
    <t xml:space="preserve">3233401         </t>
  </si>
  <si>
    <t xml:space="preserve"> Elekter-vallamaja</t>
  </si>
  <si>
    <t xml:space="preserve">3233402         </t>
  </si>
  <si>
    <t xml:space="preserve">323350          </t>
  </si>
  <si>
    <t xml:space="preserve"> Veevarustuse ja heitvee ärajuhtimise teenus</t>
  </si>
  <si>
    <t xml:space="preserve">3233501         </t>
  </si>
  <si>
    <t xml:space="preserve"> Veevarustus -vallamaja</t>
  </si>
  <si>
    <t xml:space="preserve">3233502         </t>
  </si>
  <si>
    <t xml:space="preserve"> Heitvesi-vallamaja</t>
  </si>
  <si>
    <t xml:space="preserve">35              </t>
  </si>
  <si>
    <t xml:space="preserve"> Toetused (peale punkti tehingupartneri koondkood)</t>
  </si>
  <si>
    <t xml:space="preserve">3500            </t>
  </si>
  <si>
    <t xml:space="preserve"> Sihtotstarbelised toetused jooksvateks kuludeks</t>
  </si>
  <si>
    <t xml:space="preserve">350000          </t>
  </si>
  <si>
    <t xml:space="preserve"> Toetused riigilt ja riigiasutustelt</t>
  </si>
  <si>
    <t xml:space="preserve">35000002        </t>
  </si>
  <si>
    <t xml:space="preserve"> Haridusministeerium  </t>
  </si>
  <si>
    <t xml:space="preserve">35000006        </t>
  </si>
  <si>
    <t xml:space="preserve"> Kultuuriministeeriumilt</t>
  </si>
  <si>
    <t xml:space="preserve">35000008        </t>
  </si>
  <si>
    <t xml:space="preserve"> Põllumajandusministeerium </t>
  </si>
  <si>
    <t xml:space="preserve">35000014        </t>
  </si>
  <si>
    <t xml:space="preserve"> Maavalitsuselt</t>
  </si>
  <si>
    <t xml:space="preserve">350001          </t>
  </si>
  <si>
    <t xml:space="preserve"> Toetus omavalitsusasutustelt ja -üksustelt</t>
  </si>
  <si>
    <t xml:space="preserve">350002          </t>
  </si>
  <si>
    <t xml:space="preserve">350003          </t>
  </si>
  <si>
    <t xml:space="preserve">35008           </t>
  </si>
  <si>
    <t xml:space="preserve"> Toetus muudelt residentidelt</t>
  </si>
  <si>
    <t xml:space="preserve">3520            </t>
  </si>
  <si>
    <t xml:space="preserve"> Mittesihtotstarbeline finantseerimine</t>
  </si>
  <si>
    <t xml:space="preserve">35200170        </t>
  </si>
  <si>
    <t xml:space="preserve"> Riigilt</t>
  </si>
  <si>
    <t xml:space="preserve">35200171        </t>
  </si>
  <si>
    <t xml:space="preserve"> Tasandusfond § 4 lg 1</t>
  </si>
  <si>
    <t xml:space="preserve">352001711       </t>
  </si>
  <si>
    <t xml:space="preserve"> Tasandusfond </t>
  </si>
  <si>
    <t xml:space="preserve"> Tasandusfond § 4 lg 2 </t>
  </si>
  <si>
    <t xml:space="preserve"> Palgavahendid</t>
  </si>
  <si>
    <t xml:space="preserve"> Õppevahendid</t>
  </si>
  <si>
    <t xml:space="preserve"> Koolilõunatoetus</t>
  </si>
  <si>
    <t xml:space="preserve"> Toimetulekutoetus</t>
  </si>
  <si>
    <t xml:space="preserve"> Sotsiaaltoetuse ja -teenuste korrald. ja arendamis</t>
  </si>
  <si>
    <t xml:space="preserve"> Sündide ja surmade registreerimise toetus</t>
  </si>
  <si>
    <t>Kulu liik</t>
  </si>
  <si>
    <t>Rajatiste ja hoonete soetamine ja renoveerimine</t>
  </si>
  <si>
    <t>Finantseerimise katteallikad</t>
  </si>
  <si>
    <t xml:space="preserve">Selgitused </t>
  </si>
  <si>
    <t>Masinate ja seadmete, sh transpordivahendite soetamine</t>
  </si>
  <si>
    <t>Materiaalsete ja immateriaalsete varade soetamine</t>
  </si>
  <si>
    <t>Info- ja kommunikatsioonitehnoloogia seadmete soetamine</t>
  </si>
  <si>
    <t>Inventari soetamine ja renoveerimine</t>
  </si>
  <si>
    <t>sisesta asutuse nimi</t>
  </si>
  <si>
    <t>Jrk nr</t>
  </si>
  <si>
    <t>Amet</t>
  </si>
  <si>
    <t>Ametikoht</t>
  </si>
  <si>
    <t>Palgamäär</t>
  </si>
  <si>
    <t>Töötasu kuus</t>
  </si>
  <si>
    <t>Maksud Kuus 33%+1%</t>
  </si>
  <si>
    <t>Aasta töötasu</t>
  </si>
  <si>
    <t>Aasta palgafond</t>
  </si>
  <si>
    <t>Juhataja</t>
  </si>
  <si>
    <t>Administraator</t>
  </si>
  <si>
    <t>Koristaja</t>
  </si>
  <si>
    <t>Õpetaja</t>
  </si>
  <si>
    <t>Abiõpetaja</t>
  </si>
  <si>
    <t>Raamatukoguhoidja</t>
  </si>
  <si>
    <t>Kokku</t>
  </si>
  <si>
    <t>Muutus palgafondis</t>
  </si>
  <si>
    <t>Töövõtulepingu alusel</t>
  </si>
  <si>
    <t>Ajutised töölepingud</t>
  </si>
  <si>
    <t>Maksud Kuus 33%+0,8%</t>
  </si>
  <si>
    <t>Maksud Aastas 33%+0,8%</t>
  </si>
  <si>
    <t>Õppeotstarbelised üritused</t>
  </si>
  <si>
    <t>Spordi- ja vabaaja üritused</t>
  </si>
  <si>
    <t>Toimumise aeg</t>
  </si>
  <si>
    <t>Ürituse nimetus</t>
  </si>
  <si>
    <t xml:space="preserve">    Muud toetused</t>
  </si>
  <si>
    <t xml:space="preserve">    Personalikulud</t>
  </si>
  <si>
    <t xml:space="preserve">    Majandamiskulud</t>
  </si>
  <si>
    <t xml:space="preserve">    Administreerimiskulud</t>
  </si>
  <si>
    <t xml:space="preserve">    Bürootarbed</t>
  </si>
  <si>
    <t xml:space="preserve">    Trükised ja muud teavikud</t>
  </si>
  <si>
    <t xml:space="preserve">    Paljundus-ja printimiskulud</t>
  </si>
  <si>
    <t xml:space="preserve">    Sideteenus</t>
  </si>
  <si>
    <t xml:space="preserve">    Postiteenus</t>
  </si>
  <si>
    <t xml:space="preserve">    Pangateenus</t>
  </si>
  <si>
    <t xml:space="preserve">    Kingitused,auhinnad,lilled,tänukirjad</t>
  </si>
  <si>
    <t xml:space="preserve">    Muud administreerimiskulud</t>
  </si>
  <si>
    <t>jne.</t>
  </si>
  <si>
    <t xml:space="preserve">    Töötajate töötasu</t>
  </si>
  <si>
    <t xml:space="preserve">    Personalikuludega kaasnevad maksud</t>
  </si>
  <si>
    <t xml:space="preserve">    Mittesihtotst.-d eraldised muudele residentide</t>
  </si>
  <si>
    <t xml:space="preserve">    Liikmemaks, osalustasu</t>
  </si>
  <si>
    <t xml:space="preserve">    Antavad toetused</t>
  </si>
  <si>
    <t>Maksud 33%+0,8%</t>
  </si>
  <si>
    <t>Ürituse korraldaja (toetuse saaja)</t>
  </si>
  <si>
    <t>Kulude nimatus</t>
  </si>
  <si>
    <t>Kululiik</t>
  </si>
  <si>
    <t>Kulude katteallikad</t>
  </si>
  <si>
    <t>Omatulude arvelt EUR</t>
  </si>
  <si>
    <t>Toetuste arvelt EUR</t>
  </si>
  <si>
    <t>KOKKU EUR</t>
  </si>
  <si>
    <t>Vallaeelarvest EUR</t>
  </si>
  <si>
    <t>KÕIK KULUD KOKKU, sh:</t>
  </si>
  <si>
    <t>INVESTEERUMISTEGEVUS</t>
  </si>
  <si>
    <t>PÕHITEGEVUS</t>
  </si>
  <si>
    <t>Personalikulud kokku</t>
  </si>
  <si>
    <t>sh üritused</t>
  </si>
  <si>
    <t>Muud kulud kokku</t>
  </si>
  <si>
    <t>Eraldised kokku</t>
  </si>
  <si>
    <t>Sotsiaaltoetused kokku</t>
  </si>
  <si>
    <t>40 ja 45</t>
  </si>
  <si>
    <t>Põhivara soetused KOKKU</t>
  </si>
  <si>
    <t>ÜRITUSED KOKKU</t>
  </si>
  <si>
    <t>Õppeotstarbelised üritused KOKKU</t>
  </si>
  <si>
    <t>Põhitegevuse tulude arvelt (pileti-,renditulu) EUR</t>
  </si>
  <si>
    <t>Spordi- ja vabaaja üritused KOKKU</t>
  </si>
  <si>
    <t>Majandamiskulud kokku</t>
  </si>
  <si>
    <t>Kinnitatud eelarve 2016</t>
  </si>
  <si>
    <t>Loodetav laekumine 2016</t>
  </si>
  <si>
    <t>Projekt 2017</t>
  </si>
  <si>
    <t xml:space="preserve"> Tulu koolitusteenuse osutamisest</t>
  </si>
  <si>
    <t xml:space="preserve"> Tulu lasteaia teenuse osutamisest</t>
  </si>
  <si>
    <t xml:space="preserve"> Lasteaia lapsevanemate kohatasu</t>
  </si>
  <si>
    <t xml:space="preserve">322040          </t>
  </si>
  <si>
    <t xml:space="preserve"> Kooli ja lasteaia toit</t>
  </si>
  <si>
    <t xml:space="preserve"> Elekter-kokku</t>
  </si>
  <si>
    <t xml:space="preserve"> Elekter-kool</t>
  </si>
  <si>
    <t xml:space="preserve">3233404         </t>
  </si>
  <si>
    <t xml:space="preserve"> Elekter-Keskpõik 2</t>
  </si>
  <si>
    <t xml:space="preserve">3233503         </t>
  </si>
  <si>
    <t xml:space="preserve"> Kooli söökla vesi,heitvesi,soe vesi</t>
  </si>
  <si>
    <t xml:space="preserve">3233505         </t>
  </si>
  <si>
    <t xml:space="preserve"> Vesi ja heitvesi-Keskpõik 2</t>
  </si>
  <si>
    <t xml:space="preserve"> Valitsuss. kuuluv. avalik-õigusl. Kultuurkap.</t>
  </si>
  <si>
    <t xml:space="preserve"> Valitsussekt. kuuluv SA -Tiigrihüpe,KIK,EAS</t>
  </si>
  <si>
    <t xml:space="preserve">3502            </t>
  </si>
  <si>
    <t xml:space="preserve"> Sihtotstarbelised toetused põhivara soetamiseks</t>
  </si>
  <si>
    <t xml:space="preserve">350200          </t>
  </si>
  <si>
    <t xml:space="preserve">35020002        </t>
  </si>
  <si>
    <t xml:space="preserve"> Haridusministeerium</t>
  </si>
  <si>
    <t xml:space="preserve">35028           </t>
  </si>
  <si>
    <t xml:space="preserve"> Muudelt residentidelt   </t>
  </si>
  <si>
    <t xml:space="preserve">35201172        </t>
  </si>
  <si>
    <t xml:space="preserve">352011721       </t>
  </si>
  <si>
    <t xml:space="preserve"> Tasandusfond</t>
  </si>
  <si>
    <t xml:space="preserve">35201172100     </t>
  </si>
  <si>
    <t xml:space="preserve">  Pedagoogid</t>
  </si>
  <si>
    <t xml:space="preserve">35201172101     </t>
  </si>
  <si>
    <t xml:space="preserve"> Pedagoogid-maj.</t>
  </si>
  <si>
    <t xml:space="preserve">35201172102     </t>
  </si>
  <si>
    <t xml:space="preserve">35201172104     </t>
  </si>
  <si>
    <t xml:space="preserve"> Täiendkoolitustoetus</t>
  </si>
  <si>
    <t xml:space="preserve">35201172108     </t>
  </si>
  <si>
    <t xml:space="preserve">3520117211      </t>
  </si>
  <si>
    <t xml:space="preserve">35201172110     </t>
  </si>
  <si>
    <t xml:space="preserve"> Põhikool palgavahendid</t>
  </si>
  <si>
    <t xml:space="preserve">35201172111     </t>
  </si>
  <si>
    <t xml:space="preserve"> Juhtimise palgavahendid</t>
  </si>
  <si>
    <t xml:space="preserve">352011723       </t>
  </si>
  <si>
    <t xml:space="preserve">352011724       </t>
  </si>
  <si>
    <t xml:space="preserve">352011727       </t>
  </si>
  <si>
    <t xml:space="preserve">352011728       </t>
  </si>
  <si>
    <t xml:space="preserve"> Vajaduspõhine peretoetus</t>
  </si>
  <si>
    <t xml:space="preserve">352011729       </t>
  </si>
  <si>
    <t xml:space="preserve"> Teed</t>
  </si>
  <si>
    <t xml:space="preserve">38              </t>
  </si>
  <si>
    <t xml:space="preserve"> Muud tulud</t>
  </si>
  <si>
    <t xml:space="preserve">3810            </t>
  </si>
  <si>
    <t xml:space="preserve"> Maa müük</t>
  </si>
  <si>
    <t xml:space="preserve">3811            </t>
  </si>
  <si>
    <t xml:space="preserve"> Rajatiste ja hoonete müük (põhivara)</t>
  </si>
  <si>
    <t xml:space="preserve">3818            </t>
  </si>
  <si>
    <t xml:space="preserve"> Korterite müük (bilansiväline vara)</t>
  </si>
  <si>
    <t xml:space="preserve">3825            </t>
  </si>
  <si>
    <t xml:space="preserve"> Tulud loodusressursside kasutamisest</t>
  </si>
  <si>
    <t xml:space="preserve">382500          </t>
  </si>
  <si>
    <t xml:space="preserve"> Üleriigilise tähtsusega maa kaevandamisõiguse tasu</t>
  </si>
  <si>
    <t xml:space="preserve">382540          </t>
  </si>
  <si>
    <t xml:space="preserve"> Vee erikasutus</t>
  </si>
  <si>
    <t xml:space="preserve">3882            </t>
  </si>
  <si>
    <t xml:space="preserve"> Saastetasud</t>
  </si>
  <si>
    <t xml:space="preserve">388220          </t>
  </si>
  <si>
    <t xml:space="preserve"> Saastetasu jäätmete viimisel keskkonda</t>
  </si>
  <si>
    <t xml:space="preserve">3888            </t>
  </si>
  <si>
    <t xml:space="preserve"> Eespool nimetamata muud tulud</t>
  </si>
  <si>
    <t xml:space="preserve">388890          </t>
  </si>
  <si>
    <t xml:space="preserve"> Üür-rahvamaja</t>
  </si>
  <si>
    <t xml:space="preserve">3233202         </t>
  </si>
  <si>
    <t xml:space="preserve"> Üür-vabaajakeskus</t>
  </si>
  <si>
    <t xml:space="preserve">3233204         </t>
  </si>
  <si>
    <t xml:space="preserve"> Üür-muusikakool</t>
  </si>
  <si>
    <t xml:space="preserve">3233205         </t>
  </si>
  <si>
    <t xml:space="preserve"> Üür-keskkool</t>
  </si>
  <si>
    <t xml:space="preserve">3233206         </t>
  </si>
  <si>
    <t xml:space="preserve"> Üür-Rannu külakeskus</t>
  </si>
  <si>
    <t>Projekt 2017 summa</t>
  </si>
  <si>
    <t>Kassakulu 2015</t>
  </si>
  <si>
    <t>Eeldatav täitmine 2016</t>
  </si>
  <si>
    <t>Üritused 2017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</si>
</sst>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0.0"/>
    <numFmt numFmtId="165" formatCode="_-* #,##0.0\ _k_r_-;\-* #,##0.0\ _k_r_-;_-* &quot;-&quot;??\ _k_r_-;_-@_-"/>
  </numFmts>
  <fonts count="17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8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Times New Roman"/>
      <family val="1"/>
    </font>
    <font>
      <b/>
      <sz val="9"/>
      <name val="Times New Roman"/>
      <family val="1"/>
    </font>
    <font>
      <b/>
      <u/>
      <sz val="9"/>
      <color indexed="10"/>
      <name val="Times New Roman"/>
      <family val="1"/>
    </font>
    <font>
      <u/>
      <sz val="10"/>
      <color indexed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186"/>
    </font>
    <font>
      <b/>
      <sz val="10"/>
      <color indexed="10"/>
      <name val="Times New Roman"/>
      <family val="1"/>
    </font>
    <font>
      <i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3FB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21">
    <xf numFmtId="0" fontId="0" fillId="0" borderId="0" xfId="0"/>
    <xf numFmtId="0" fontId="1" fillId="0" borderId="1" xfId="0" applyFont="1" applyBorder="1" applyAlignment="1" applyProtection="1">
      <alignment horizontal="center" vertical="justify"/>
      <protection locked="0"/>
    </xf>
    <xf numFmtId="0" fontId="1" fillId="0" borderId="1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0" fillId="2" borderId="0" xfId="0" applyFill="1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/>
    <xf numFmtId="0" fontId="6" fillId="4" borderId="0" xfId="0" applyFont="1" applyFill="1"/>
    <xf numFmtId="0" fontId="7" fillId="3" borderId="0" xfId="0" applyFont="1" applyFill="1"/>
    <xf numFmtId="0" fontId="8" fillId="3" borderId="0" xfId="0" applyFont="1" applyFill="1"/>
    <xf numFmtId="0" fontId="5" fillId="0" borderId="0" xfId="0" applyFont="1" applyFill="1" applyBorder="1"/>
    <xf numFmtId="9" fontId="5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9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justify" vertical="justify"/>
    </xf>
    <xf numFmtId="17" fontId="10" fillId="0" borderId="4" xfId="0" applyNumberFormat="1" applyFont="1" applyBorder="1" applyAlignment="1">
      <alignment vertical="justify"/>
    </xf>
    <xf numFmtId="17" fontId="10" fillId="0" borderId="0" xfId="0" applyNumberFormat="1" applyFont="1" applyFill="1" applyBorder="1"/>
    <xf numFmtId="164" fontId="5" fillId="0" borderId="0" xfId="0" applyNumberFormat="1" applyFont="1"/>
    <xf numFmtId="3" fontId="5" fillId="2" borderId="0" xfId="0" applyNumberFormat="1" applyFont="1" applyFill="1"/>
    <xf numFmtId="3" fontId="5" fillId="2" borderId="0" xfId="0" applyNumberFormat="1" applyFont="1" applyFill="1" applyBorder="1"/>
    <xf numFmtId="3" fontId="5" fillId="0" borderId="0" xfId="0" applyNumberFormat="1" applyFont="1" applyFill="1" applyBorder="1"/>
    <xf numFmtId="1" fontId="5" fillId="2" borderId="0" xfId="0" applyNumberFormat="1" applyFont="1" applyFill="1"/>
    <xf numFmtId="164" fontId="5" fillId="0" borderId="0" xfId="0" applyNumberFormat="1" applyFont="1" applyFill="1"/>
    <xf numFmtId="3" fontId="9" fillId="0" borderId="0" xfId="0" applyNumberFormat="1" applyFont="1" applyFill="1" applyBorder="1"/>
    <xf numFmtId="3" fontId="9" fillId="0" borderId="0" xfId="0" applyNumberFormat="1" applyFont="1"/>
    <xf numFmtId="0" fontId="6" fillId="0" borderId="0" xfId="0" applyFont="1" applyAlignment="1">
      <alignment horizontal="justify"/>
    </xf>
    <xf numFmtId="0" fontId="9" fillId="0" borderId="0" xfId="0" applyFont="1"/>
    <xf numFmtId="4" fontId="9" fillId="5" borderId="0" xfId="0" applyNumberFormat="1" applyFont="1" applyFill="1"/>
    <xf numFmtId="3" fontId="9" fillId="5" borderId="0" xfId="0" applyNumberFormat="1" applyFont="1" applyFill="1"/>
    <xf numFmtId="0" fontId="11" fillId="6" borderId="0" xfId="0" applyFont="1" applyFill="1"/>
    <xf numFmtId="3" fontId="11" fillId="6" borderId="0" xfId="0" applyNumberFormat="1" applyFont="1" applyFill="1"/>
    <xf numFmtId="3" fontId="5" fillId="0" borderId="0" xfId="0" applyNumberFormat="1" applyFont="1"/>
    <xf numFmtId="0" fontId="5" fillId="0" borderId="4" xfId="0" applyFont="1" applyBorder="1"/>
    <xf numFmtId="0" fontId="5" fillId="2" borderId="0" xfId="0" applyFont="1" applyFill="1"/>
    <xf numFmtId="4" fontId="12" fillId="0" borderId="0" xfId="0" applyNumberFormat="1" applyFont="1"/>
    <xf numFmtId="9" fontId="12" fillId="0" borderId="0" xfId="0" applyNumberFormat="1" applyFont="1"/>
    <xf numFmtId="0" fontId="0" fillId="8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9" borderId="1" xfId="0" applyFill="1" applyBorder="1"/>
    <xf numFmtId="0" fontId="13" fillId="0" borderId="1" xfId="0" applyFont="1" applyBorder="1" applyAlignment="1">
      <alignment horizontal="left" indent="1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9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9" borderId="0" xfId="0" applyFont="1" applyFill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6" borderId="1" xfId="0" applyFill="1" applyBorder="1"/>
    <xf numFmtId="0" fontId="0" fillId="10" borderId="1" xfId="0" applyFill="1" applyBorder="1"/>
    <xf numFmtId="0" fontId="0" fillId="0" borderId="0" xfId="0"/>
    <xf numFmtId="0" fontId="0" fillId="0" borderId="0" xfId="0" applyProtection="1">
      <protection locked="0"/>
    </xf>
    <xf numFmtId="0" fontId="0" fillId="11" borderId="0" xfId="0" applyFill="1" applyProtection="1">
      <protection locked="0"/>
    </xf>
    <xf numFmtId="0" fontId="0" fillId="11" borderId="0" xfId="0" applyFill="1" applyBorder="1"/>
    <xf numFmtId="0" fontId="0" fillId="11" borderId="0" xfId="0" applyFill="1"/>
    <xf numFmtId="0" fontId="0" fillId="7" borderId="0" xfId="0" applyFill="1" applyProtection="1">
      <protection locked="0"/>
    </xf>
    <xf numFmtId="0" fontId="0" fillId="7" borderId="0" xfId="0" applyFill="1" applyBorder="1"/>
    <xf numFmtId="0" fontId="0" fillId="7" borderId="0" xfId="0" applyFill="1"/>
    <xf numFmtId="0" fontId="0" fillId="8" borderId="0" xfId="0" applyFill="1" applyBorder="1"/>
    <xf numFmtId="0" fontId="0" fillId="6" borderId="0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0" fontId="6" fillId="4" borderId="0" xfId="0" applyFont="1" applyFill="1"/>
    <xf numFmtId="0" fontId="7" fillId="3" borderId="0" xfId="0" applyFont="1" applyFill="1"/>
    <xf numFmtId="0" fontId="8" fillId="3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9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justify" vertical="justify"/>
    </xf>
    <xf numFmtId="17" fontId="10" fillId="0" borderId="4" xfId="0" applyNumberFormat="1" applyFont="1" applyBorder="1" applyAlignment="1">
      <alignment vertical="justify"/>
    </xf>
    <xf numFmtId="3" fontId="5" fillId="2" borderId="0" xfId="0" applyNumberFormat="1" applyFont="1" applyFill="1"/>
    <xf numFmtId="3" fontId="5" fillId="2" borderId="0" xfId="0" applyNumberFormat="1" applyFont="1" applyFill="1" applyBorder="1"/>
    <xf numFmtId="3" fontId="9" fillId="0" borderId="0" xfId="0" applyNumberFormat="1" applyFont="1"/>
    <xf numFmtId="0" fontId="6" fillId="0" borderId="0" xfId="0" applyFont="1" applyAlignment="1">
      <alignment horizontal="justify"/>
    </xf>
    <xf numFmtId="0" fontId="9" fillId="0" borderId="0" xfId="0" applyFont="1"/>
    <xf numFmtId="4" fontId="9" fillId="5" borderId="0" xfId="0" applyNumberFormat="1" applyFont="1" applyFill="1"/>
    <xf numFmtId="3" fontId="9" fillId="5" borderId="0" xfId="0" applyNumberFormat="1" applyFont="1" applyFill="1"/>
    <xf numFmtId="0" fontId="11" fillId="6" borderId="0" xfId="0" applyFont="1" applyFill="1"/>
    <xf numFmtId="3" fontId="11" fillId="6" borderId="0" xfId="0" applyNumberFormat="1" applyFont="1" applyFill="1"/>
    <xf numFmtId="3" fontId="5" fillId="0" borderId="0" xfId="0" applyNumberFormat="1" applyFont="1"/>
    <xf numFmtId="0" fontId="5" fillId="0" borderId="4" xfId="0" applyFont="1" applyBorder="1"/>
    <xf numFmtId="0" fontId="0" fillId="0" borderId="0" xfId="0" applyFill="1"/>
    <xf numFmtId="0" fontId="0" fillId="8" borderId="0" xfId="0" applyFill="1"/>
    <xf numFmtId="0" fontId="5" fillId="11" borderId="0" xfId="0" applyFont="1" applyFill="1"/>
    <xf numFmtId="0" fontId="5" fillId="6" borderId="0" xfId="0" applyFont="1" applyFill="1"/>
    <xf numFmtId="0" fontId="5" fillId="6" borderId="0" xfId="0" applyFont="1" applyFill="1"/>
    <xf numFmtId="165" fontId="5" fillId="0" borderId="0" xfId="1" applyNumberFormat="1" applyFont="1" applyAlignment="1"/>
    <xf numFmtId="164" fontId="5" fillId="0" borderId="0" xfId="1" applyNumberFormat="1" applyFont="1" applyAlignment="1">
      <alignment horizontal="center"/>
    </xf>
    <xf numFmtId="165" fontId="5" fillId="0" borderId="0" xfId="1" applyNumberFormat="1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justify"/>
      <protection locked="0"/>
    </xf>
    <xf numFmtId="0" fontId="0" fillId="0" borderId="1" xfId="0" applyBorder="1" applyAlignment="1">
      <alignment horizontal="center" vertical="justify"/>
    </xf>
    <xf numFmtId="0" fontId="3" fillId="0" borderId="1" xfId="0" applyFont="1" applyBorder="1" applyAlignment="1">
      <alignment vertical="justify"/>
    </xf>
    <xf numFmtId="0" fontId="0" fillId="0" borderId="1" xfId="0" applyBorder="1" applyAlignment="1">
      <alignment vertical="justify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 applyProtection="1">
      <alignment horizontal="center" vertical="justify"/>
      <protection locked="0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A3FBAB"/>
      <color rgb="FFCCFFFF"/>
      <color rgb="FF66FFFF"/>
      <color rgb="FF7FF9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workbookViewId="0">
      <selection activeCell="B88" sqref="B88"/>
    </sheetView>
  </sheetViews>
  <sheetFormatPr defaultRowHeight="15" x14ac:dyDescent="0.25"/>
  <cols>
    <col min="1" max="1" width="12.5703125" customWidth="1"/>
    <col min="2" max="2" width="50.5703125" customWidth="1"/>
    <col min="3" max="3" width="10.28515625" customWidth="1"/>
    <col min="4" max="4" width="11.28515625" customWidth="1"/>
  </cols>
  <sheetData>
    <row r="1" spans="1:12" x14ac:dyDescent="0.25">
      <c r="A1" s="14" t="s">
        <v>100</v>
      </c>
    </row>
    <row r="3" spans="1:12" ht="38.25" x14ac:dyDescent="0.25">
      <c r="A3" s="1" t="s">
        <v>0</v>
      </c>
      <c r="B3" s="1" t="s">
        <v>1</v>
      </c>
      <c r="C3" s="2" t="s">
        <v>167</v>
      </c>
      <c r="D3" s="2" t="s">
        <v>168</v>
      </c>
      <c r="E3" s="2" t="s">
        <v>169</v>
      </c>
      <c r="F3" s="3"/>
    </row>
    <row r="4" spans="1:12" x14ac:dyDescent="0.25">
      <c r="A4" s="64" t="s">
        <v>2</v>
      </c>
      <c r="B4" s="64" t="s">
        <v>3</v>
      </c>
      <c r="C4" s="65"/>
      <c r="D4" s="65"/>
      <c r="E4" s="66"/>
    </row>
    <row r="5" spans="1:12" x14ac:dyDescent="0.25">
      <c r="A5" s="67" t="s">
        <v>4</v>
      </c>
      <c r="B5" s="67" t="s">
        <v>5</v>
      </c>
      <c r="C5" s="68"/>
      <c r="D5" s="68"/>
      <c r="E5" s="69"/>
    </row>
    <row r="6" spans="1:12" x14ac:dyDescent="0.25">
      <c r="A6" s="67" t="s">
        <v>6</v>
      </c>
      <c r="B6" s="67" t="s">
        <v>7</v>
      </c>
      <c r="C6" s="68"/>
      <c r="D6" s="68"/>
      <c r="E6" s="69"/>
    </row>
    <row r="7" spans="1:12" x14ac:dyDescent="0.25">
      <c r="A7" s="64" t="s">
        <v>8</v>
      </c>
      <c r="B7" s="64" t="s">
        <v>9</v>
      </c>
      <c r="C7" s="65"/>
      <c r="D7" s="65"/>
      <c r="E7" s="66"/>
    </row>
    <row r="8" spans="1:12" x14ac:dyDescent="0.25">
      <c r="A8" s="63" t="s">
        <v>10</v>
      </c>
      <c r="B8" s="63" t="s">
        <v>11</v>
      </c>
      <c r="C8" s="5"/>
      <c r="D8" s="5"/>
      <c r="L8" s="44"/>
    </row>
    <row r="9" spans="1:12" x14ac:dyDescent="0.25">
      <c r="A9" s="63" t="s">
        <v>12</v>
      </c>
      <c r="B9" s="63" t="s">
        <v>13</v>
      </c>
      <c r="C9" s="5"/>
      <c r="D9" s="5"/>
    </row>
    <row r="10" spans="1:12" x14ac:dyDescent="0.25">
      <c r="A10" s="67" t="s">
        <v>14</v>
      </c>
      <c r="B10" s="67" t="s">
        <v>15</v>
      </c>
      <c r="C10" s="68"/>
      <c r="D10" s="68"/>
      <c r="E10" s="69"/>
    </row>
    <row r="11" spans="1:12" x14ac:dyDescent="0.25">
      <c r="A11" s="63" t="s">
        <v>16</v>
      </c>
      <c r="B11" s="63" t="s">
        <v>170</v>
      </c>
      <c r="C11" s="5"/>
      <c r="D11" s="5"/>
    </row>
    <row r="12" spans="1:12" x14ac:dyDescent="0.25">
      <c r="A12" s="63" t="s">
        <v>17</v>
      </c>
      <c r="B12" s="63" t="s">
        <v>18</v>
      </c>
      <c r="C12" s="5"/>
      <c r="D12" s="5"/>
    </row>
    <row r="13" spans="1:12" x14ac:dyDescent="0.25">
      <c r="A13" s="63" t="s">
        <v>19</v>
      </c>
      <c r="B13" s="63" t="s">
        <v>171</v>
      </c>
      <c r="C13" s="5"/>
      <c r="D13" s="5"/>
      <c r="E13" s="5"/>
    </row>
    <row r="14" spans="1:12" x14ac:dyDescent="0.25">
      <c r="A14" s="63" t="s">
        <v>20</v>
      </c>
      <c r="B14" s="71" t="s">
        <v>172</v>
      </c>
      <c r="C14" s="70"/>
      <c r="D14" s="70"/>
      <c r="E14" s="70"/>
    </row>
    <row r="15" spans="1:12" x14ac:dyDescent="0.25">
      <c r="A15" s="63" t="s">
        <v>173</v>
      </c>
      <c r="B15" s="63" t="s">
        <v>174</v>
      </c>
      <c r="C15" s="5"/>
      <c r="D15" s="5"/>
      <c r="E15" s="5"/>
    </row>
    <row r="16" spans="1:12" x14ac:dyDescent="0.25">
      <c r="A16" s="67" t="s">
        <v>21</v>
      </c>
      <c r="B16" s="67" t="s">
        <v>22</v>
      </c>
      <c r="C16" s="68"/>
      <c r="D16" s="68"/>
      <c r="E16" s="69"/>
    </row>
    <row r="17" spans="1:5" x14ac:dyDescent="0.25">
      <c r="A17" s="63" t="s">
        <v>23</v>
      </c>
      <c r="B17" s="72" t="s">
        <v>24</v>
      </c>
      <c r="C17" s="5"/>
      <c r="D17" s="5"/>
    </row>
    <row r="18" spans="1:5" x14ac:dyDescent="0.25">
      <c r="A18" s="63" t="s">
        <v>25</v>
      </c>
      <c r="B18" s="72" t="s">
        <v>26</v>
      </c>
      <c r="C18" s="70"/>
      <c r="D18" s="70"/>
      <c r="E18" s="44"/>
    </row>
    <row r="19" spans="1:5" x14ac:dyDescent="0.25">
      <c r="A19" s="63" t="s">
        <v>27</v>
      </c>
      <c r="B19" s="72" t="s">
        <v>28</v>
      </c>
      <c r="C19" s="70"/>
      <c r="D19" s="70"/>
      <c r="E19" s="44"/>
    </row>
    <row r="20" spans="1:5" x14ac:dyDescent="0.25">
      <c r="A20" s="67" t="s">
        <v>29</v>
      </c>
      <c r="B20" s="67" t="s">
        <v>30</v>
      </c>
      <c r="C20" s="68"/>
      <c r="D20" s="68"/>
      <c r="E20" s="69"/>
    </row>
    <row r="21" spans="1:5" x14ac:dyDescent="0.25">
      <c r="A21" s="63" t="s">
        <v>31</v>
      </c>
      <c r="B21" s="72" t="s">
        <v>32</v>
      </c>
      <c r="C21" s="70"/>
      <c r="D21" s="70"/>
      <c r="E21" s="44"/>
    </row>
    <row r="22" spans="1:5" x14ac:dyDescent="0.25">
      <c r="A22" s="67" t="s">
        <v>33</v>
      </c>
      <c r="B22" s="67" t="s">
        <v>34</v>
      </c>
      <c r="C22" s="68"/>
      <c r="D22" s="68"/>
      <c r="E22" s="69"/>
    </row>
    <row r="23" spans="1:5" x14ac:dyDescent="0.25">
      <c r="A23" s="63" t="s">
        <v>35</v>
      </c>
      <c r="B23" s="72" t="s">
        <v>36</v>
      </c>
      <c r="C23" s="70"/>
      <c r="D23" s="70"/>
      <c r="E23" s="44"/>
    </row>
    <row r="24" spans="1:5" x14ac:dyDescent="0.25">
      <c r="A24" s="67" t="s">
        <v>37</v>
      </c>
      <c r="B24" s="67" t="s">
        <v>38</v>
      </c>
      <c r="C24" s="68"/>
      <c r="D24" s="68"/>
      <c r="E24" s="69"/>
    </row>
    <row r="25" spans="1:5" x14ac:dyDescent="0.25">
      <c r="A25" s="63" t="s">
        <v>39</v>
      </c>
      <c r="B25" s="63" t="s">
        <v>40</v>
      </c>
    </row>
    <row r="26" spans="1:5" x14ac:dyDescent="0.25">
      <c r="A26" s="67" t="s">
        <v>41</v>
      </c>
      <c r="B26" s="67" t="s">
        <v>42</v>
      </c>
      <c r="C26" s="69"/>
      <c r="D26" s="69"/>
      <c r="E26" s="69"/>
    </row>
    <row r="27" spans="1:5" x14ac:dyDescent="0.25">
      <c r="A27" s="63" t="s">
        <v>43</v>
      </c>
      <c r="B27" s="63" t="s">
        <v>44</v>
      </c>
    </row>
    <row r="28" spans="1:5" s="62" customFormat="1" x14ac:dyDescent="0.25">
      <c r="A28" s="73">
        <v>3233201</v>
      </c>
      <c r="B28" s="72" t="s">
        <v>236</v>
      </c>
    </row>
    <row r="29" spans="1:5" s="74" customFormat="1" x14ac:dyDescent="0.25">
      <c r="A29" s="76" t="s">
        <v>237</v>
      </c>
      <c r="B29" s="72" t="s">
        <v>238</v>
      </c>
    </row>
    <row r="30" spans="1:5" x14ac:dyDescent="0.25">
      <c r="A30" s="63" t="s">
        <v>45</v>
      </c>
      <c r="B30" s="72" t="s">
        <v>46</v>
      </c>
    </row>
    <row r="31" spans="1:5" x14ac:dyDescent="0.25">
      <c r="A31" s="78" t="s">
        <v>239</v>
      </c>
      <c r="B31" s="72" t="s">
        <v>240</v>
      </c>
    </row>
    <row r="32" spans="1:5" s="75" customFormat="1" x14ac:dyDescent="0.25">
      <c r="A32" s="78" t="s">
        <v>241</v>
      </c>
      <c r="B32" s="72" t="s">
        <v>242</v>
      </c>
    </row>
    <row r="33" spans="1:5" s="75" customFormat="1" x14ac:dyDescent="0.25">
      <c r="A33" s="78" t="s">
        <v>243</v>
      </c>
      <c r="B33" s="72" t="s">
        <v>244</v>
      </c>
    </row>
    <row r="34" spans="1:5" x14ac:dyDescent="0.25">
      <c r="A34" s="63" t="s">
        <v>47</v>
      </c>
      <c r="B34" s="63" t="s">
        <v>175</v>
      </c>
    </row>
    <row r="35" spans="1:5" x14ac:dyDescent="0.25">
      <c r="A35" s="63" t="s">
        <v>48</v>
      </c>
      <c r="B35" s="63" t="s">
        <v>49</v>
      </c>
    </row>
    <row r="36" spans="1:5" x14ac:dyDescent="0.25">
      <c r="A36" s="63" t="s">
        <v>50</v>
      </c>
      <c r="B36" s="63" t="s">
        <v>176</v>
      </c>
    </row>
    <row r="37" spans="1:5" x14ac:dyDescent="0.25">
      <c r="A37" s="63" t="s">
        <v>177</v>
      </c>
      <c r="B37" s="63" t="s">
        <v>178</v>
      </c>
    </row>
    <row r="38" spans="1:5" x14ac:dyDescent="0.25">
      <c r="A38" s="63" t="s">
        <v>51</v>
      </c>
      <c r="B38" s="63" t="s">
        <v>52</v>
      </c>
    </row>
    <row r="39" spans="1:5" x14ac:dyDescent="0.25">
      <c r="A39" s="63" t="s">
        <v>53</v>
      </c>
      <c r="B39" s="63" t="s">
        <v>54</v>
      </c>
    </row>
    <row r="40" spans="1:5" x14ac:dyDescent="0.25">
      <c r="A40" s="63" t="s">
        <v>55</v>
      </c>
      <c r="B40" s="63" t="s">
        <v>56</v>
      </c>
    </row>
    <row r="41" spans="1:5" x14ac:dyDescent="0.25">
      <c r="A41" s="63" t="s">
        <v>179</v>
      </c>
      <c r="B41" s="63" t="s">
        <v>180</v>
      </c>
    </row>
    <row r="42" spans="1:5" x14ac:dyDescent="0.25">
      <c r="A42" s="63" t="s">
        <v>181</v>
      </c>
      <c r="B42" s="63" t="s">
        <v>182</v>
      </c>
    </row>
    <row r="43" spans="1:5" x14ac:dyDescent="0.25">
      <c r="A43" s="64" t="s">
        <v>57</v>
      </c>
      <c r="B43" s="64" t="s">
        <v>58</v>
      </c>
      <c r="C43" s="66"/>
      <c r="D43" s="66"/>
      <c r="E43" s="66"/>
    </row>
    <row r="44" spans="1:5" x14ac:dyDescent="0.25">
      <c r="A44" s="67" t="s">
        <v>59</v>
      </c>
      <c r="B44" s="67" t="s">
        <v>60</v>
      </c>
      <c r="C44" s="69"/>
      <c r="D44" s="69"/>
      <c r="E44" s="69"/>
    </row>
    <row r="45" spans="1:5" x14ac:dyDescent="0.25">
      <c r="A45" s="63" t="s">
        <v>61</v>
      </c>
      <c r="B45" s="63" t="s">
        <v>62</v>
      </c>
    </row>
    <row r="46" spans="1:5" x14ac:dyDescent="0.25">
      <c r="A46" s="63" t="s">
        <v>63</v>
      </c>
      <c r="B46" s="63" t="s">
        <v>64</v>
      </c>
    </row>
    <row r="47" spans="1:5" x14ac:dyDescent="0.25">
      <c r="A47" s="63" t="s">
        <v>65</v>
      </c>
      <c r="B47" s="63" t="s">
        <v>66</v>
      </c>
    </row>
    <row r="48" spans="1:5" x14ac:dyDescent="0.25">
      <c r="A48" s="63" t="s">
        <v>67</v>
      </c>
      <c r="B48" s="63" t="s">
        <v>68</v>
      </c>
      <c r="C48" s="102"/>
      <c r="D48" s="102"/>
      <c r="E48" s="102"/>
    </row>
    <row r="49" spans="1:5" x14ac:dyDescent="0.25">
      <c r="A49" s="63" t="s">
        <v>69</v>
      </c>
      <c r="B49" s="63" t="s">
        <v>70</v>
      </c>
    </row>
    <row r="50" spans="1:5" x14ac:dyDescent="0.25">
      <c r="A50" s="63" t="s">
        <v>71</v>
      </c>
      <c r="B50" s="63" t="s">
        <v>72</v>
      </c>
      <c r="C50" s="102"/>
      <c r="D50" s="102"/>
      <c r="E50" s="102"/>
    </row>
    <row r="51" spans="1:5" x14ac:dyDescent="0.25">
      <c r="A51" s="63" t="s">
        <v>73</v>
      </c>
      <c r="B51" s="63" t="s">
        <v>183</v>
      </c>
    </row>
    <row r="52" spans="1:5" x14ac:dyDescent="0.25">
      <c r="A52" s="63" t="s">
        <v>74</v>
      </c>
      <c r="B52" s="63" t="s">
        <v>184</v>
      </c>
      <c r="C52" s="102"/>
      <c r="D52" s="102"/>
      <c r="E52" s="102"/>
    </row>
    <row r="53" spans="1:5" x14ac:dyDescent="0.25">
      <c r="A53" s="63" t="s">
        <v>75</v>
      </c>
      <c r="B53" s="63" t="s">
        <v>76</v>
      </c>
      <c r="C53" s="102"/>
      <c r="D53" s="102"/>
      <c r="E53" s="102"/>
    </row>
    <row r="54" spans="1:5" x14ac:dyDescent="0.25">
      <c r="A54" s="67" t="s">
        <v>185</v>
      </c>
      <c r="B54" s="67" t="s">
        <v>186</v>
      </c>
      <c r="C54" s="69"/>
      <c r="D54" s="69"/>
      <c r="E54" s="69"/>
    </row>
    <row r="55" spans="1:5" x14ac:dyDescent="0.25">
      <c r="A55" s="63" t="s">
        <v>187</v>
      </c>
      <c r="B55" s="63" t="s">
        <v>62</v>
      </c>
    </row>
    <row r="56" spans="1:5" x14ac:dyDescent="0.25">
      <c r="A56" s="63" t="s">
        <v>188</v>
      </c>
      <c r="B56" s="63" t="s">
        <v>189</v>
      </c>
    </row>
    <row r="57" spans="1:5" x14ac:dyDescent="0.25">
      <c r="A57" s="63" t="s">
        <v>190</v>
      </c>
      <c r="B57" s="63" t="s">
        <v>191</v>
      </c>
    </row>
    <row r="58" spans="1:5" x14ac:dyDescent="0.25">
      <c r="A58" s="67" t="s">
        <v>77</v>
      </c>
      <c r="B58" s="67" t="s">
        <v>78</v>
      </c>
      <c r="C58" s="69"/>
      <c r="D58" s="69"/>
      <c r="E58" s="69"/>
    </row>
    <row r="59" spans="1:5" x14ac:dyDescent="0.25">
      <c r="A59" s="63" t="s">
        <v>79</v>
      </c>
      <c r="B59" s="63" t="s">
        <v>80</v>
      </c>
    </row>
    <row r="60" spans="1:5" x14ac:dyDescent="0.25">
      <c r="A60" s="63" t="s">
        <v>81</v>
      </c>
      <c r="B60" s="63" t="s">
        <v>82</v>
      </c>
    </row>
    <row r="61" spans="1:5" x14ac:dyDescent="0.25">
      <c r="A61" s="63" t="s">
        <v>83</v>
      </c>
      <c r="B61" s="63" t="s">
        <v>84</v>
      </c>
    </row>
    <row r="62" spans="1:5" x14ac:dyDescent="0.25">
      <c r="A62" s="63" t="s">
        <v>192</v>
      </c>
      <c r="B62" s="63" t="s">
        <v>85</v>
      </c>
    </row>
    <row r="63" spans="1:5" x14ac:dyDescent="0.25">
      <c r="A63" s="63" t="s">
        <v>193</v>
      </c>
      <c r="B63" s="63" t="s">
        <v>194</v>
      </c>
    </row>
    <row r="64" spans="1:5" x14ac:dyDescent="0.25">
      <c r="A64" s="63" t="s">
        <v>195</v>
      </c>
      <c r="B64" s="63" t="s">
        <v>196</v>
      </c>
    </row>
    <row r="65" spans="1:5" x14ac:dyDescent="0.25">
      <c r="A65" s="63" t="s">
        <v>197</v>
      </c>
      <c r="B65" s="63" t="s">
        <v>198</v>
      </c>
    </row>
    <row r="66" spans="1:5" x14ac:dyDescent="0.25">
      <c r="A66" s="63" t="s">
        <v>199</v>
      </c>
      <c r="B66" s="63" t="s">
        <v>87</v>
      </c>
    </row>
    <row r="67" spans="1:5" x14ac:dyDescent="0.25">
      <c r="A67" s="63" t="s">
        <v>200</v>
      </c>
      <c r="B67" s="63" t="s">
        <v>201</v>
      </c>
      <c r="C67" s="101"/>
      <c r="D67" s="101"/>
      <c r="E67" s="101"/>
    </row>
    <row r="68" spans="1:5" x14ac:dyDescent="0.25">
      <c r="A68" s="63" t="s">
        <v>202</v>
      </c>
      <c r="B68" s="63" t="s">
        <v>88</v>
      </c>
    </row>
    <row r="69" spans="1:5" x14ac:dyDescent="0.25">
      <c r="A69" s="63" t="s">
        <v>203</v>
      </c>
      <c r="B69" s="63" t="s">
        <v>86</v>
      </c>
    </row>
    <row r="70" spans="1:5" x14ac:dyDescent="0.25">
      <c r="A70" s="63" t="s">
        <v>204</v>
      </c>
      <c r="B70" s="63" t="s">
        <v>205</v>
      </c>
    </row>
    <row r="71" spans="1:5" x14ac:dyDescent="0.25">
      <c r="A71" s="63" t="s">
        <v>206</v>
      </c>
      <c r="B71" s="63" t="s">
        <v>207</v>
      </c>
    </row>
    <row r="72" spans="1:5" x14ac:dyDescent="0.25">
      <c r="A72" s="63" t="s">
        <v>208</v>
      </c>
      <c r="B72" s="63" t="s">
        <v>89</v>
      </c>
    </row>
    <row r="73" spans="1:5" x14ac:dyDescent="0.25">
      <c r="A73" s="63" t="s">
        <v>209</v>
      </c>
      <c r="B73" s="63" t="s">
        <v>90</v>
      </c>
    </row>
    <row r="74" spans="1:5" x14ac:dyDescent="0.25">
      <c r="A74" s="63" t="s">
        <v>210</v>
      </c>
      <c r="B74" s="63" t="s">
        <v>91</v>
      </c>
    </row>
    <row r="75" spans="1:5" x14ac:dyDescent="0.25">
      <c r="A75" s="63" t="s">
        <v>211</v>
      </c>
      <c r="B75" s="63" t="s">
        <v>212</v>
      </c>
    </row>
    <row r="76" spans="1:5" x14ac:dyDescent="0.25">
      <c r="A76" s="63" t="s">
        <v>213</v>
      </c>
      <c r="B76" s="63" t="s">
        <v>214</v>
      </c>
    </row>
    <row r="77" spans="1:5" x14ac:dyDescent="0.25">
      <c r="A77" s="64" t="s">
        <v>215</v>
      </c>
      <c r="B77" s="64" t="s">
        <v>216</v>
      </c>
      <c r="C77" s="66"/>
      <c r="D77" s="66"/>
      <c r="E77" s="66"/>
    </row>
    <row r="78" spans="1:5" x14ac:dyDescent="0.25">
      <c r="A78" s="67" t="s">
        <v>217</v>
      </c>
      <c r="B78" s="67" t="s">
        <v>218</v>
      </c>
      <c r="C78" s="69"/>
      <c r="D78" s="69"/>
      <c r="E78" s="69"/>
    </row>
    <row r="79" spans="1:5" x14ac:dyDescent="0.25">
      <c r="A79" s="67" t="s">
        <v>219</v>
      </c>
      <c r="B79" s="67" t="s">
        <v>220</v>
      </c>
      <c r="C79" s="69"/>
      <c r="D79" s="69"/>
      <c r="E79" s="69"/>
    </row>
    <row r="80" spans="1:5" x14ac:dyDescent="0.25">
      <c r="A80" s="67" t="s">
        <v>221</v>
      </c>
      <c r="B80" s="67" t="s">
        <v>222</v>
      </c>
      <c r="C80" s="69"/>
      <c r="D80" s="69"/>
      <c r="E80" s="69"/>
    </row>
    <row r="81" spans="1:5" x14ac:dyDescent="0.25">
      <c r="A81" s="67" t="s">
        <v>223</v>
      </c>
      <c r="B81" s="67" t="s">
        <v>224</v>
      </c>
      <c r="C81" s="69"/>
      <c r="D81" s="69"/>
      <c r="E81" s="69"/>
    </row>
    <row r="82" spans="1:5" x14ac:dyDescent="0.25">
      <c r="A82" s="63" t="s">
        <v>225</v>
      </c>
      <c r="B82" s="63" t="s">
        <v>226</v>
      </c>
    </row>
    <row r="83" spans="1:5" x14ac:dyDescent="0.25">
      <c r="A83" s="63" t="s">
        <v>227</v>
      </c>
      <c r="B83" s="63" t="s">
        <v>228</v>
      </c>
    </row>
    <row r="84" spans="1:5" x14ac:dyDescent="0.25">
      <c r="A84" s="67" t="s">
        <v>229</v>
      </c>
      <c r="B84" s="67" t="s">
        <v>230</v>
      </c>
      <c r="C84" s="69"/>
      <c r="D84" s="69"/>
      <c r="E84" s="69"/>
    </row>
    <row r="85" spans="1:5" x14ac:dyDescent="0.25">
      <c r="A85" s="63" t="s">
        <v>231</v>
      </c>
      <c r="B85" s="63" t="s">
        <v>232</v>
      </c>
    </row>
    <row r="86" spans="1:5" x14ac:dyDescent="0.25">
      <c r="A86" s="67" t="s">
        <v>233</v>
      </c>
      <c r="B86" s="67" t="s">
        <v>234</v>
      </c>
      <c r="C86" s="69"/>
      <c r="D86" s="69"/>
      <c r="E86" s="69"/>
    </row>
    <row r="87" spans="1:5" x14ac:dyDescent="0.25">
      <c r="A87" s="63" t="s">
        <v>235</v>
      </c>
      <c r="B87" s="63" t="s">
        <v>216</v>
      </c>
    </row>
    <row r="88" spans="1:5" x14ac:dyDescent="0.25">
      <c r="A88" s="62"/>
      <c r="B88" s="63"/>
    </row>
  </sheetData>
  <pageMargins left="0.7" right="0.7" top="0.75" bottom="0.75" header="0.3" footer="0.3"/>
  <pageSetup paperSize="9" scale="56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A10" sqref="A10"/>
    </sheetView>
  </sheetViews>
  <sheetFormatPr defaultRowHeight="15" x14ac:dyDescent="0.25"/>
  <cols>
    <col min="1" max="1" width="25.28515625" bestFit="1" customWidth="1"/>
    <col min="2" max="2" width="9.140625" style="46"/>
    <col min="3" max="6" width="27.85546875" customWidth="1"/>
  </cols>
  <sheetData>
    <row r="1" spans="1:6" x14ac:dyDescent="0.25">
      <c r="A1" s="14" t="str">
        <f>'Põhitegevuse tulud'!A1</f>
        <v>sisesta asutuse nimi</v>
      </c>
    </row>
    <row r="3" spans="1:6" s="46" customFormat="1" x14ac:dyDescent="0.25">
      <c r="A3" s="45" t="s">
        <v>145</v>
      </c>
      <c r="B3" s="45" t="s">
        <v>146</v>
      </c>
      <c r="C3" s="109" t="s">
        <v>147</v>
      </c>
      <c r="D3" s="109"/>
      <c r="E3" s="109"/>
      <c r="F3" s="109"/>
    </row>
    <row r="4" spans="1:6" s="46" customFormat="1" x14ac:dyDescent="0.25">
      <c r="A4" s="45"/>
      <c r="B4" s="45"/>
      <c r="C4" s="51" t="s">
        <v>148</v>
      </c>
      <c r="D4" s="51" t="s">
        <v>149</v>
      </c>
      <c r="E4" s="51" t="s">
        <v>151</v>
      </c>
      <c r="F4" s="51" t="s">
        <v>150</v>
      </c>
    </row>
    <row r="5" spans="1:6" x14ac:dyDescent="0.25">
      <c r="A5" s="47" t="s">
        <v>152</v>
      </c>
      <c r="B5" s="45"/>
      <c r="C5" s="47"/>
      <c r="D5" s="47"/>
      <c r="E5" s="47"/>
      <c r="F5" s="47">
        <f>+F6+F7</f>
        <v>0</v>
      </c>
    </row>
    <row r="6" spans="1:6" x14ac:dyDescent="0.25">
      <c r="A6" s="48" t="s">
        <v>153</v>
      </c>
      <c r="B6" s="50">
        <v>15</v>
      </c>
      <c r="C6" s="48">
        <f>'Põhivara soetused'!D10</f>
        <v>0</v>
      </c>
      <c r="D6" s="48">
        <f>'Põhivara soetused'!E10</f>
        <v>0</v>
      </c>
      <c r="E6" s="48">
        <f>'Põhivara soetused'!F10</f>
        <v>0</v>
      </c>
      <c r="F6" s="48">
        <f>'Põhivara soetused'!C10</f>
        <v>0</v>
      </c>
    </row>
    <row r="7" spans="1:6" x14ac:dyDescent="0.25">
      <c r="A7" s="48" t="s">
        <v>154</v>
      </c>
      <c r="B7" s="50"/>
      <c r="C7" s="48"/>
      <c r="D7" s="48"/>
      <c r="E7" s="48"/>
      <c r="F7" s="48">
        <f>+F8+F9+F11+F12+F13</f>
        <v>0</v>
      </c>
    </row>
    <row r="8" spans="1:6" x14ac:dyDescent="0.25">
      <c r="A8" s="47" t="s">
        <v>155</v>
      </c>
      <c r="B8" s="45">
        <v>50</v>
      </c>
      <c r="C8" s="47"/>
      <c r="D8" s="47"/>
      <c r="E8" s="47"/>
      <c r="F8" s="47">
        <f>'Põhitegevuse kulud'!F8</f>
        <v>0</v>
      </c>
    </row>
    <row r="9" spans="1:6" x14ac:dyDescent="0.25">
      <c r="A9" s="47" t="s">
        <v>166</v>
      </c>
      <c r="B9" s="45">
        <v>55</v>
      </c>
      <c r="C9" s="47"/>
      <c r="D9" s="47"/>
      <c r="E9" s="47"/>
      <c r="F9" s="47">
        <f>'Põhitegevuse kulud'!F11</f>
        <v>0</v>
      </c>
    </row>
    <row r="10" spans="1:6" x14ac:dyDescent="0.25">
      <c r="A10" s="49" t="s">
        <v>156</v>
      </c>
      <c r="B10" s="45"/>
      <c r="C10" s="47">
        <f>Üritused!E22</f>
        <v>0</v>
      </c>
      <c r="D10" s="47">
        <f>Üritused!F22</f>
        <v>0</v>
      </c>
      <c r="E10" s="47">
        <f>Üritused!G22</f>
        <v>0</v>
      </c>
      <c r="F10" s="47">
        <f>Üritused!D22</f>
        <v>0</v>
      </c>
    </row>
    <row r="11" spans="1:6" x14ac:dyDescent="0.25">
      <c r="A11" s="47" t="s">
        <v>157</v>
      </c>
      <c r="B11" s="45">
        <v>6</v>
      </c>
      <c r="C11" s="47"/>
      <c r="D11" s="47"/>
      <c r="E11" s="47"/>
      <c r="F11" s="47"/>
    </row>
    <row r="12" spans="1:6" x14ac:dyDescent="0.25">
      <c r="A12" s="47" t="s">
        <v>158</v>
      </c>
      <c r="B12" s="45" t="s">
        <v>160</v>
      </c>
      <c r="C12" s="47"/>
      <c r="D12" s="47"/>
      <c r="E12" s="47"/>
      <c r="F12" s="47"/>
    </row>
    <row r="13" spans="1:6" x14ac:dyDescent="0.25">
      <c r="A13" s="47" t="s">
        <v>159</v>
      </c>
      <c r="B13" s="45">
        <v>41</v>
      </c>
      <c r="C13" s="47"/>
      <c r="D13" s="47"/>
      <c r="E13" s="47"/>
      <c r="F13" s="47"/>
    </row>
  </sheetData>
  <mergeCells count="1">
    <mergeCell ref="C3:F3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G20" sqref="G20"/>
    </sheetView>
  </sheetViews>
  <sheetFormatPr defaultRowHeight="15" x14ac:dyDescent="0.25"/>
  <cols>
    <col min="1" max="1" width="12.5703125" customWidth="1"/>
    <col min="2" max="2" width="50.5703125" customWidth="1"/>
    <col min="3" max="6" width="10.42578125" customWidth="1"/>
  </cols>
  <sheetData>
    <row r="1" spans="1:6" x14ac:dyDescent="0.25">
      <c r="A1" s="14" t="str">
        <f>'Põhitegevuse tulud'!A1</f>
        <v>sisesta asutuse nimi</v>
      </c>
    </row>
    <row r="3" spans="1:6" ht="38.25" x14ac:dyDescent="0.25">
      <c r="A3" s="1" t="s">
        <v>92</v>
      </c>
      <c r="B3" s="1" t="s">
        <v>1</v>
      </c>
      <c r="C3" s="1" t="s">
        <v>246</v>
      </c>
      <c r="D3" s="2" t="s">
        <v>167</v>
      </c>
      <c r="E3" s="2" t="s">
        <v>247</v>
      </c>
      <c r="F3" s="2" t="s">
        <v>169</v>
      </c>
    </row>
    <row r="4" spans="1:6" x14ac:dyDescent="0.25">
      <c r="A4" s="4">
        <v>40</v>
      </c>
      <c r="B4" s="4" t="s">
        <v>142</v>
      </c>
      <c r="C4" s="101"/>
    </row>
    <row r="5" spans="1:6" x14ac:dyDescent="0.25">
      <c r="A5" s="4">
        <v>45</v>
      </c>
      <c r="B5" s="4" t="s">
        <v>125</v>
      </c>
      <c r="C5" s="101"/>
    </row>
    <row r="6" spans="1:6" x14ac:dyDescent="0.25">
      <c r="A6" s="69">
        <v>4528</v>
      </c>
      <c r="B6" s="69" t="s">
        <v>140</v>
      </c>
      <c r="C6" s="101"/>
    </row>
    <row r="7" spans="1:6" x14ac:dyDescent="0.25">
      <c r="A7">
        <v>452800</v>
      </c>
      <c r="B7" t="s">
        <v>141</v>
      </c>
      <c r="C7" s="101"/>
    </row>
    <row r="8" spans="1:6" x14ac:dyDescent="0.25">
      <c r="A8" s="4">
        <v>50</v>
      </c>
      <c r="B8" s="4" t="s">
        <v>126</v>
      </c>
      <c r="C8" s="101"/>
    </row>
    <row r="9" spans="1:6" x14ac:dyDescent="0.25">
      <c r="A9" s="69">
        <v>5002</v>
      </c>
      <c r="B9" s="69" t="s">
        <v>138</v>
      </c>
      <c r="C9" s="101"/>
    </row>
    <row r="10" spans="1:6" x14ac:dyDescent="0.25">
      <c r="A10" s="69">
        <v>5060</v>
      </c>
      <c r="B10" s="69" t="s">
        <v>139</v>
      </c>
      <c r="C10" s="101"/>
    </row>
    <row r="11" spans="1:6" x14ac:dyDescent="0.25">
      <c r="A11" s="4">
        <v>55</v>
      </c>
      <c r="B11" s="4" t="s">
        <v>127</v>
      </c>
      <c r="C11" s="101"/>
    </row>
    <row r="12" spans="1:6" x14ac:dyDescent="0.25">
      <c r="A12" s="69">
        <v>5500</v>
      </c>
      <c r="B12" s="69" t="s">
        <v>128</v>
      </c>
      <c r="C12" s="101"/>
    </row>
    <row r="13" spans="1:6" x14ac:dyDescent="0.25">
      <c r="A13">
        <v>550000</v>
      </c>
      <c r="B13" t="s">
        <v>129</v>
      </c>
    </row>
    <row r="14" spans="1:6" x14ac:dyDescent="0.25">
      <c r="A14">
        <v>550001</v>
      </c>
      <c r="B14" t="s">
        <v>130</v>
      </c>
    </row>
    <row r="15" spans="1:6" x14ac:dyDescent="0.25">
      <c r="A15">
        <v>550002</v>
      </c>
      <c r="B15" t="s">
        <v>131</v>
      </c>
    </row>
    <row r="16" spans="1:6" x14ac:dyDescent="0.25">
      <c r="A16">
        <v>550010</v>
      </c>
      <c r="B16" t="s">
        <v>132</v>
      </c>
    </row>
    <row r="17" spans="1:2" x14ac:dyDescent="0.25">
      <c r="A17">
        <v>550011</v>
      </c>
      <c r="B17" t="s">
        <v>133</v>
      </c>
    </row>
    <row r="18" spans="1:2" x14ac:dyDescent="0.25">
      <c r="A18">
        <v>550012</v>
      </c>
      <c r="B18" t="s">
        <v>134</v>
      </c>
    </row>
    <row r="19" spans="1:2" x14ac:dyDescent="0.25">
      <c r="A19">
        <v>550041</v>
      </c>
      <c r="B19" t="s">
        <v>135</v>
      </c>
    </row>
    <row r="20" spans="1:2" x14ac:dyDescent="0.25">
      <c r="A20">
        <v>550099</v>
      </c>
      <c r="B20" t="s">
        <v>136</v>
      </c>
    </row>
    <row r="21" spans="1:2" x14ac:dyDescent="0.25">
      <c r="B21" t="s">
        <v>137</v>
      </c>
    </row>
  </sheetData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E21" sqref="E21"/>
    </sheetView>
  </sheetViews>
  <sheetFormatPr defaultRowHeight="14.25" x14ac:dyDescent="0.2"/>
  <cols>
    <col min="1" max="1" width="12.5703125" style="6" customWidth="1"/>
    <col min="2" max="2" width="55.7109375" style="6" bestFit="1" customWidth="1"/>
    <col min="3" max="3" width="9.140625" style="6"/>
    <col min="4" max="4" width="19" style="53" customWidth="1"/>
    <col min="5" max="6" width="16.42578125" style="53" customWidth="1"/>
    <col min="7" max="7" width="61" style="6" customWidth="1"/>
    <col min="8" max="16384" width="9.140625" style="6"/>
  </cols>
  <sheetData>
    <row r="1" spans="1:7" x14ac:dyDescent="0.2">
      <c r="A1" s="14" t="str">
        <f>'Põhitegevuse tulud'!A1</f>
        <v>sisesta asutuse nimi</v>
      </c>
    </row>
    <row r="3" spans="1:7" ht="15" x14ac:dyDescent="0.25">
      <c r="A3" s="111" t="s">
        <v>92</v>
      </c>
      <c r="B3" s="111" t="s">
        <v>1</v>
      </c>
      <c r="C3" s="113" t="s">
        <v>245</v>
      </c>
      <c r="D3" s="110" t="s">
        <v>94</v>
      </c>
      <c r="E3" s="109"/>
      <c r="F3" s="109"/>
      <c r="G3" s="115" t="s">
        <v>95</v>
      </c>
    </row>
    <row r="4" spans="1:7" ht="28.5" x14ac:dyDescent="0.2">
      <c r="A4" s="112"/>
      <c r="B4" s="112"/>
      <c r="C4" s="114"/>
      <c r="D4" s="54" t="s">
        <v>148</v>
      </c>
      <c r="E4" s="54" t="s">
        <v>149</v>
      </c>
      <c r="F4" s="54" t="s">
        <v>151</v>
      </c>
      <c r="G4" s="116"/>
    </row>
    <row r="5" spans="1:7" s="10" customFormat="1" ht="15" x14ac:dyDescent="0.25">
      <c r="A5" s="8">
        <v>15</v>
      </c>
      <c r="B5" s="9" t="s">
        <v>97</v>
      </c>
      <c r="C5" s="9"/>
      <c r="D5" s="55"/>
      <c r="E5" s="55"/>
      <c r="F5" s="55"/>
      <c r="G5" s="9"/>
    </row>
    <row r="6" spans="1:7" s="10" customFormat="1" ht="15" x14ac:dyDescent="0.25">
      <c r="A6" s="11">
        <v>1551</v>
      </c>
      <c r="B6" s="10" t="s">
        <v>93</v>
      </c>
      <c r="D6" s="56"/>
      <c r="E6" s="56"/>
      <c r="F6" s="56"/>
    </row>
    <row r="7" spans="1:7" s="10" customFormat="1" ht="15" x14ac:dyDescent="0.25">
      <c r="A7" s="11">
        <v>1554</v>
      </c>
      <c r="B7" s="10" t="s">
        <v>96</v>
      </c>
      <c r="D7" s="56"/>
      <c r="E7" s="56"/>
      <c r="F7" s="56"/>
    </row>
    <row r="8" spans="1:7" s="10" customFormat="1" ht="15" x14ac:dyDescent="0.25">
      <c r="A8" s="11">
        <v>1555</v>
      </c>
      <c r="B8" s="10" t="s">
        <v>98</v>
      </c>
      <c r="D8" s="56"/>
      <c r="E8" s="56"/>
      <c r="F8" s="56"/>
    </row>
    <row r="9" spans="1:7" s="10" customFormat="1" ht="15" x14ac:dyDescent="0.25">
      <c r="A9" s="11">
        <v>1556</v>
      </c>
      <c r="B9" s="10" t="s">
        <v>99</v>
      </c>
      <c r="D9" s="56"/>
      <c r="E9" s="56"/>
      <c r="F9" s="56"/>
    </row>
    <row r="10" spans="1:7" s="10" customFormat="1" ht="15" x14ac:dyDescent="0.25">
      <c r="A10" s="52"/>
      <c r="B10" s="52" t="s">
        <v>161</v>
      </c>
      <c r="C10" s="52">
        <f>SUM(D10:F10)</f>
        <v>0</v>
      </c>
      <c r="D10" s="57">
        <f>SUM(D6:D9)</f>
        <v>0</v>
      </c>
      <c r="E10" s="57">
        <f t="shared" ref="E10:F10" si="0">SUM(E6:E9)</f>
        <v>0</v>
      </c>
      <c r="F10" s="57">
        <f t="shared" si="0"/>
        <v>0</v>
      </c>
      <c r="G10" s="52"/>
    </row>
    <row r="11" spans="1:7" s="10" customFormat="1" ht="15" x14ac:dyDescent="0.25">
      <c r="D11" s="56"/>
      <c r="E11" s="56"/>
      <c r="F11" s="56"/>
    </row>
    <row r="12" spans="1:7" s="10" customFormat="1" ht="15" x14ac:dyDescent="0.25">
      <c r="D12" s="56"/>
      <c r="E12" s="56"/>
      <c r="F12" s="56"/>
    </row>
    <row r="13" spans="1:7" s="10" customFormat="1" ht="15" x14ac:dyDescent="0.25">
      <c r="D13" s="56"/>
      <c r="E13" s="56"/>
      <c r="F13" s="56"/>
    </row>
    <row r="14" spans="1:7" s="10" customFormat="1" ht="15" x14ac:dyDescent="0.25">
      <c r="D14" s="56"/>
      <c r="E14" s="56"/>
      <c r="F14" s="56"/>
    </row>
  </sheetData>
  <mergeCells count="5">
    <mergeCell ref="D3:F3"/>
    <mergeCell ref="A3:A4"/>
    <mergeCell ref="B3:B4"/>
    <mergeCell ref="C3:C4"/>
    <mergeCell ref="G3:G4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60"/>
  <sheetViews>
    <sheetView tabSelected="1" topLeftCell="A34" workbookViewId="0">
      <selection activeCell="O58" sqref="O58"/>
    </sheetView>
  </sheetViews>
  <sheetFormatPr defaultRowHeight="15" x14ac:dyDescent="0.25"/>
  <cols>
    <col min="1" max="1" width="5.42578125" style="12" customWidth="1"/>
    <col min="2" max="2" width="18.5703125" style="12" customWidth="1"/>
    <col min="3" max="3" width="9" style="12" customWidth="1"/>
    <col min="4" max="4" width="9.140625" style="12"/>
    <col min="5" max="5" width="6.85546875" style="12" customWidth="1"/>
    <col min="6" max="6" width="8.7109375" style="12" customWidth="1"/>
    <col min="7" max="7" width="9.7109375" style="12" customWidth="1"/>
    <col min="8" max="8" width="9.28515625" style="12" customWidth="1"/>
    <col min="9" max="9" width="8.42578125" style="12" customWidth="1"/>
    <col min="10" max="10" width="8.140625" style="12" customWidth="1"/>
    <col min="11" max="12" width="6.5703125" style="12" hidden="1" customWidth="1"/>
    <col min="13" max="13" width="5.42578125" style="12" customWidth="1"/>
    <col min="14" max="14" width="18.5703125" style="12" customWidth="1"/>
    <col min="15" max="15" width="9.85546875" style="12" customWidth="1"/>
    <col min="16" max="16" width="11.85546875" style="12" customWidth="1"/>
    <col min="17" max="17" width="6.85546875" style="12" customWidth="1"/>
    <col min="18" max="18" width="9.28515625" style="12" customWidth="1"/>
    <col min="19" max="19" width="7.7109375" style="12" customWidth="1"/>
    <col min="20" max="20" width="9.140625" style="12" customWidth="1"/>
    <col min="21" max="21" width="8" style="12" customWidth="1"/>
  </cols>
  <sheetData>
    <row r="2" spans="1:21" x14ac:dyDescent="0.25">
      <c r="B2" s="13">
        <v>2015</v>
      </c>
      <c r="C2" s="14" t="str">
        <f>'Põhitegevuse tulud'!A1</f>
        <v>sisesta asutuse nimi</v>
      </c>
      <c r="D2" s="15"/>
      <c r="E2" s="15"/>
      <c r="H2" s="16"/>
      <c r="I2" s="16"/>
      <c r="J2" s="17"/>
      <c r="K2" s="16"/>
      <c r="L2" s="17"/>
      <c r="N2" s="13">
        <v>2016</v>
      </c>
      <c r="O2" s="14" t="s">
        <v>100</v>
      </c>
      <c r="P2" s="15"/>
      <c r="Q2" s="15"/>
      <c r="T2" s="16"/>
      <c r="U2" s="16"/>
    </row>
    <row r="3" spans="1:21" x14ac:dyDescent="0.25">
      <c r="B3" s="18"/>
      <c r="C3" s="19"/>
      <c r="H3" s="16"/>
      <c r="I3" s="16"/>
      <c r="J3" s="17"/>
      <c r="K3" s="16"/>
      <c r="L3" s="17"/>
      <c r="N3" s="18"/>
      <c r="O3" s="18"/>
      <c r="P3" s="18"/>
      <c r="Q3" s="18"/>
      <c r="T3" s="16"/>
      <c r="U3" s="16"/>
    </row>
    <row r="4" spans="1:21" ht="31.5" x14ac:dyDescent="0.25">
      <c r="A4" s="20" t="s">
        <v>101</v>
      </c>
      <c r="B4" s="21" t="s">
        <v>102</v>
      </c>
      <c r="C4" s="22" t="s">
        <v>103</v>
      </c>
      <c r="D4" s="22" t="s">
        <v>104</v>
      </c>
      <c r="E4" s="22" t="s">
        <v>105</v>
      </c>
      <c r="F4" s="23" t="s">
        <v>119</v>
      </c>
      <c r="G4" s="23" t="s">
        <v>107</v>
      </c>
      <c r="H4" s="23" t="s">
        <v>120</v>
      </c>
      <c r="I4" s="23" t="s">
        <v>108</v>
      </c>
      <c r="J4" s="24"/>
      <c r="K4" s="24"/>
      <c r="L4" s="24"/>
      <c r="M4" s="20" t="s">
        <v>101</v>
      </c>
      <c r="N4" s="21" t="s">
        <v>102</v>
      </c>
      <c r="O4" s="22" t="s">
        <v>103</v>
      </c>
      <c r="P4" s="22" t="s">
        <v>104</v>
      </c>
      <c r="Q4" s="22" t="s">
        <v>105</v>
      </c>
      <c r="R4" s="23" t="s">
        <v>119</v>
      </c>
      <c r="S4" s="23" t="s">
        <v>107</v>
      </c>
      <c r="T4" s="23" t="s">
        <v>120</v>
      </c>
      <c r="U4" s="23" t="s">
        <v>108</v>
      </c>
    </row>
    <row r="5" spans="1:21" x14ac:dyDescent="0.25">
      <c r="A5" s="12">
        <v>1</v>
      </c>
      <c r="B5" s="12" t="s">
        <v>109</v>
      </c>
      <c r="C5" s="25">
        <v>1</v>
      </c>
      <c r="D5" s="12">
        <v>600</v>
      </c>
      <c r="E5" s="26">
        <f>+D5*C5</f>
        <v>600</v>
      </c>
      <c r="F5" s="26">
        <f>+E5*0.338</f>
        <v>202.8</v>
      </c>
      <c r="G5" s="26">
        <f>+E5*12</f>
        <v>7200</v>
      </c>
      <c r="H5" s="26">
        <f>+F5*12</f>
        <v>2433.6000000000004</v>
      </c>
      <c r="I5" s="27">
        <f>+H5+G5</f>
        <v>9633.6</v>
      </c>
      <c r="J5" s="28"/>
      <c r="K5" s="28"/>
      <c r="L5" s="28"/>
      <c r="M5" s="12">
        <v>1</v>
      </c>
      <c r="N5" s="29" t="str">
        <f>+B5</f>
        <v>Juhataja</v>
      </c>
      <c r="O5" s="30">
        <v>1</v>
      </c>
      <c r="P5" s="29">
        <f>+D5*1.05</f>
        <v>630</v>
      </c>
      <c r="Q5" s="26">
        <f>+P5*O5</f>
        <v>630</v>
      </c>
      <c r="R5" s="26">
        <f>+Q5*0.338</f>
        <v>212.94000000000003</v>
      </c>
      <c r="S5" s="26">
        <f>+Q5*12</f>
        <v>7560</v>
      </c>
      <c r="T5" s="26">
        <f>R5*12</f>
        <v>2555.2800000000002</v>
      </c>
      <c r="U5" s="27">
        <f>+T5+S5</f>
        <v>10115.280000000001</v>
      </c>
    </row>
    <row r="6" spans="1:21" x14ac:dyDescent="0.25">
      <c r="A6" s="12">
        <v>2</v>
      </c>
      <c r="B6" s="12" t="s">
        <v>110</v>
      </c>
      <c r="C6" s="12">
        <v>2</v>
      </c>
      <c r="D6" s="12">
        <v>340</v>
      </c>
      <c r="E6" s="26">
        <f>+D6*C6</f>
        <v>680</v>
      </c>
      <c r="F6" s="26">
        <f t="shared" ref="F6:F10" si="0">+E6*0.338</f>
        <v>229.84</v>
      </c>
      <c r="G6" s="26">
        <f t="shared" ref="G6:H18" si="1">+E6*12</f>
        <v>8160</v>
      </c>
      <c r="H6" s="26">
        <f t="shared" si="1"/>
        <v>2758.08</v>
      </c>
      <c r="I6" s="27">
        <f t="shared" ref="I6:I18" si="2">+H6+G6</f>
        <v>10918.08</v>
      </c>
      <c r="J6" s="28"/>
      <c r="K6" s="28"/>
      <c r="L6" s="28"/>
      <c r="M6" s="12">
        <v>2</v>
      </c>
      <c r="N6" s="29" t="str">
        <f t="shared" ref="N6:O18" si="3">+B6</f>
        <v>Administraator</v>
      </c>
      <c r="O6" s="30">
        <v>3</v>
      </c>
      <c r="P6" s="29">
        <f t="shared" ref="P6:P18" si="4">+D6*1.05</f>
        <v>357</v>
      </c>
      <c r="Q6" s="26">
        <f t="shared" ref="Q6:Q18" si="5">+P6*O6</f>
        <v>1071</v>
      </c>
      <c r="R6" s="26">
        <f t="shared" ref="R6:R10" si="6">+Q6*0.338</f>
        <v>361.99800000000005</v>
      </c>
      <c r="S6" s="26">
        <f t="shared" ref="S6:S18" si="7">+Q6*12</f>
        <v>12852</v>
      </c>
      <c r="T6" s="26">
        <f t="shared" ref="T6:T10" si="8">R6*12</f>
        <v>4343.9760000000006</v>
      </c>
      <c r="U6" s="27">
        <f t="shared" ref="U6:U18" si="9">+T6+S6</f>
        <v>17195.976000000002</v>
      </c>
    </row>
    <row r="7" spans="1:21" x14ac:dyDescent="0.25">
      <c r="A7" s="12">
        <v>3</v>
      </c>
      <c r="B7" s="12" t="s">
        <v>111</v>
      </c>
      <c r="C7" s="12">
        <v>3</v>
      </c>
      <c r="D7" s="12">
        <v>320</v>
      </c>
      <c r="E7" s="26">
        <f t="shared" ref="E7:E18" si="10">+D7*C7</f>
        <v>960</v>
      </c>
      <c r="F7" s="26">
        <f t="shared" si="0"/>
        <v>324.48</v>
      </c>
      <c r="G7" s="26">
        <f t="shared" si="1"/>
        <v>11520</v>
      </c>
      <c r="H7" s="26">
        <f t="shared" si="1"/>
        <v>3893.76</v>
      </c>
      <c r="I7" s="27">
        <f t="shared" si="2"/>
        <v>15413.76</v>
      </c>
      <c r="J7" s="28"/>
      <c r="K7" s="28"/>
      <c r="L7" s="28"/>
      <c r="M7" s="12">
        <v>3</v>
      </c>
      <c r="N7" s="29" t="str">
        <f t="shared" si="3"/>
        <v>Koristaja</v>
      </c>
      <c r="O7" s="30">
        <v>2</v>
      </c>
      <c r="P7" s="29">
        <f t="shared" si="4"/>
        <v>336</v>
      </c>
      <c r="Q7" s="26">
        <f t="shared" si="5"/>
        <v>672</v>
      </c>
      <c r="R7" s="26">
        <f t="shared" si="6"/>
        <v>227.13600000000002</v>
      </c>
      <c r="S7" s="26">
        <f t="shared" si="7"/>
        <v>8064</v>
      </c>
      <c r="T7" s="26">
        <f t="shared" si="8"/>
        <v>2725.6320000000005</v>
      </c>
      <c r="U7" s="27">
        <f t="shared" si="9"/>
        <v>10789.632000000001</v>
      </c>
    </row>
    <row r="8" spans="1:21" x14ac:dyDescent="0.25">
      <c r="A8" s="12">
        <v>4</v>
      </c>
      <c r="B8" s="12" t="s">
        <v>112</v>
      </c>
      <c r="C8" s="12">
        <v>4</v>
      </c>
      <c r="D8" s="12">
        <v>715</v>
      </c>
      <c r="E8" s="26">
        <f t="shared" si="10"/>
        <v>2860</v>
      </c>
      <c r="F8" s="26">
        <f t="shared" si="0"/>
        <v>966.68000000000006</v>
      </c>
      <c r="G8" s="26">
        <f t="shared" si="1"/>
        <v>34320</v>
      </c>
      <c r="H8" s="26">
        <f t="shared" si="1"/>
        <v>11600.16</v>
      </c>
      <c r="I8" s="27">
        <f t="shared" si="2"/>
        <v>45920.160000000003</v>
      </c>
      <c r="J8" s="28"/>
      <c r="K8" s="28"/>
      <c r="L8" s="28"/>
      <c r="M8" s="12">
        <v>4</v>
      </c>
      <c r="N8" s="29" t="str">
        <f t="shared" si="3"/>
        <v>Õpetaja</v>
      </c>
      <c r="O8" s="30">
        <v>3</v>
      </c>
      <c r="P8" s="29">
        <f t="shared" si="4"/>
        <v>750.75</v>
      </c>
      <c r="Q8" s="26">
        <f t="shared" si="5"/>
        <v>2252.25</v>
      </c>
      <c r="R8" s="26">
        <f t="shared" si="6"/>
        <v>761.26050000000009</v>
      </c>
      <c r="S8" s="26">
        <f t="shared" si="7"/>
        <v>27027</v>
      </c>
      <c r="T8" s="26">
        <f t="shared" si="8"/>
        <v>9135.1260000000002</v>
      </c>
      <c r="U8" s="27">
        <f t="shared" si="9"/>
        <v>36162.126000000004</v>
      </c>
    </row>
    <row r="9" spans="1:21" x14ac:dyDescent="0.25">
      <c r="A9" s="12">
        <v>5</v>
      </c>
      <c r="B9" s="12" t="s">
        <v>113</v>
      </c>
      <c r="C9" s="12">
        <v>3.5</v>
      </c>
      <c r="D9" s="12">
        <v>615</v>
      </c>
      <c r="E9" s="26">
        <f t="shared" si="10"/>
        <v>2152.5</v>
      </c>
      <c r="F9" s="26">
        <f t="shared" si="0"/>
        <v>727.54500000000007</v>
      </c>
      <c r="G9" s="26">
        <f t="shared" si="1"/>
        <v>25830</v>
      </c>
      <c r="H9" s="26">
        <f t="shared" si="1"/>
        <v>8730.5400000000009</v>
      </c>
      <c r="I9" s="27">
        <f t="shared" si="2"/>
        <v>34560.54</v>
      </c>
      <c r="J9" s="28"/>
      <c r="K9" s="28"/>
      <c r="L9" s="28"/>
      <c r="M9" s="12">
        <v>5</v>
      </c>
      <c r="N9" s="29" t="str">
        <f t="shared" si="3"/>
        <v>Abiõpetaja</v>
      </c>
      <c r="O9" s="30">
        <v>5</v>
      </c>
      <c r="P9" s="29">
        <f t="shared" si="4"/>
        <v>645.75</v>
      </c>
      <c r="Q9" s="26">
        <f t="shared" si="5"/>
        <v>3228.75</v>
      </c>
      <c r="R9" s="26">
        <f t="shared" si="6"/>
        <v>1091.3175000000001</v>
      </c>
      <c r="S9" s="26">
        <f t="shared" si="7"/>
        <v>38745</v>
      </c>
      <c r="T9" s="26">
        <f t="shared" si="8"/>
        <v>13095.810000000001</v>
      </c>
      <c r="U9" s="27">
        <f t="shared" si="9"/>
        <v>51840.81</v>
      </c>
    </row>
    <row r="10" spans="1:21" x14ac:dyDescent="0.25">
      <c r="A10" s="12">
        <v>6</v>
      </c>
      <c r="B10" s="12" t="s">
        <v>114</v>
      </c>
      <c r="C10" s="12">
        <v>0.75</v>
      </c>
      <c r="D10" s="12">
        <v>500</v>
      </c>
      <c r="E10" s="26">
        <f t="shared" si="10"/>
        <v>375</v>
      </c>
      <c r="F10" s="26">
        <f t="shared" si="0"/>
        <v>126.75000000000001</v>
      </c>
      <c r="G10" s="26">
        <f t="shared" si="1"/>
        <v>4500</v>
      </c>
      <c r="H10" s="26">
        <f t="shared" si="1"/>
        <v>1521.0000000000002</v>
      </c>
      <c r="I10" s="27">
        <f t="shared" si="2"/>
        <v>6021</v>
      </c>
      <c r="J10" s="28"/>
      <c r="K10" s="28"/>
      <c r="L10" s="28"/>
      <c r="M10" s="12">
        <v>6</v>
      </c>
      <c r="N10" s="29" t="str">
        <f t="shared" si="3"/>
        <v>Raamatukoguhoidja</v>
      </c>
      <c r="O10" s="30">
        <v>1</v>
      </c>
      <c r="P10" s="29">
        <f t="shared" si="4"/>
        <v>525</v>
      </c>
      <c r="Q10" s="26">
        <f t="shared" si="5"/>
        <v>525</v>
      </c>
      <c r="R10" s="26">
        <f t="shared" si="6"/>
        <v>177.45000000000002</v>
      </c>
      <c r="S10" s="26">
        <f t="shared" si="7"/>
        <v>6300</v>
      </c>
      <c r="T10" s="26">
        <f t="shared" si="8"/>
        <v>2129.4</v>
      </c>
      <c r="U10" s="27">
        <f t="shared" si="9"/>
        <v>8429.4</v>
      </c>
    </row>
    <row r="11" spans="1:21" x14ac:dyDescent="0.25">
      <c r="A11" s="12">
        <v>7</v>
      </c>
      <c r="E11" s="26">
        <f t="shared" si="10"/>
        <v>0</v>
      </c>
      <c r="F11" s="26">
        <f t="shared" ref="F11:F18" si="11">+E11*0.34</f>
        <v>0</v>
      </c>
      <c r="G11" s="26">
        <f t="shared" si="1"/>
        <v>0</v>
      </c>
      <c r="H11" s="26">
        <f t="shared" si="1"/>
        <v>0</v>
      </c>
      <c r="I11" s="27">
        <f t="shared" si="2"/>
        <v>0</v>
      </c>
      <c r="J11" s="28"/>
      <c r="K11" s="28"/>
      <c r="L11" s="28"/>
      <c r="M11" s="12">
        <v>7</v>
      </c>
      <c r="N11" s="29">
        <f t="shared" si="3"/>
        <v>0</v>
      </c>
      <c r="O11" s="30">
        <f t="shared" si="3"/>
        <v>0</v>
      </c>
      <c r="P11" s="29">
        <f t="shared" si="4"/>
        <v>0</v>
      </c>
      <c r="Q11" s="26">
        <f t="shared" si="5"/>
        <v>0</v>
      </c>
      <c r="R11" s="26">
        <f t="shared" ref="R11:R18" si="12">+Q11*0.34</f>
        <v>0</v>
      </c>
      <c r="S11" s="26">
        <f t="shared" si="7"/>
        <v>0</v>
      </c>
      <c r="T11" s="26">
        <f t="shared" ref="T11:T18" si="13">+S11*0.34</f>
        <v>0</v>
      </c>
      <c r="U11" s="27">
        <f t="shared" si="9"/>
        <v>0</v>
      </c>
    </row>
    <row r="12" spans="1:21" x14ac:dyDescent="0.25">
      <c r="A12" s="12">
        <v>8</v>
      </c>
      <c r="E12" s="26">
        <f t="shared" si="10"/>
        <v>0</v>
      </c>
      <c r="F12" s="26">
        <f t="shared" si="11"/>
        <v>0</v>
      </c>
      <c r="G12" s="26">
        <f t="shared" si="1"/>
        <v>0</v>
      </c>
      <c r="H12" s="26">
        <f t="shared" si="1"/>
        <v>0</v>
      </c>
      <c r="I12" s="27">
        <f t="shared" si="2"/>
        <v>0</v>
      </c>
      <c r="J12" s="28"/>
      <c r="K12" s="28"/>
      <c r="L12" s="28"/>
      <c r="M12" s="12">
        <v>8</v>
      </c>
      <c r="N12" s="29">
        <f t="shared" si="3"/>
        <v>0</v>
      </c>
      <c r="O12" s="30">
        <f t="shared" si="3"/>
        <v>0</v>
      </c>
      <c r="P12" s="29">
        <f t="shared" si="4"/>
        <v>0</v>
      </c>
      <c r="Q12" s="26">
        <f t="shared" si="5"/>
        <v>0</v>
      </c>
      <c r="R12" s="26">
        <f t="shared" si="12"/>
        <v>0</v>
      </c>
      <c r="S12" s="26">
        <f t="shared" si="7"/>
        <v>0</v>
      </c>
      <c r="T12" s="26">
        <f t="shared" si="13"/>
        <v>0</v>
      </c>
      <c r="U12" s="27">
        <f t="shared" si="9"/>
        <v>0</v>
      </c>
    </row>
    <row r="13" spans="1:21" x14ac:dyDescent="0.25">
      <c r="A13" s="12">
        <v>9</v>
      </c>
      <c r="E13" s="26">
        <f t="shared" si="10"/>
        <v>0</v>
      </c>
      <c r="F13" s="26">
        <f t="shared" si="11"/>
        <v>0</v>
      </c>
      <c r="G13" s="26">
        <f t="shared" si="1"/>
        <v>0</v>
      </c>
      <c r="H13" s="26">
        <f t="shared" si="1"/>
        <v>0</v>
      </c>
      <c r="I13" s="27">
        <f t="shared" si="2"/>
        <v>0</v>
      </c>
      <c r="J13" s="16"/>
      <c r="K13" s="16"/>
      <c r="L13" s="31"/>
      <c r="M13" s="12">
        <v>9</v>
      </c>
      <c r="N13" s="29">
        <f t="shared" si="3"/>
        <v>0</v>
      </c>
      <c r="O13" s="30">
        <f t="shared" si="3"/>
        <v>0</v>
      </c>
      <c r="P13" s="29">
        <f t="shared" si="4"/>
        <v>0</v>
      </c>
      <c r="Q13" s="26">
        <f t="shared" si="5"/>
        <v>0</v>
      </c>
      <c r="R13" s="26">
        <f t="shared" si="12"/>
        <v>0</v>
      </c>
      <c r="S13" s="26">
        <f t="shared" si="7"/>
        <v>0</v>
      </c>
      <c r="T13" s="26">
        <f t="shared" si="13"/>
        <v>0</v>
      </c>
      <c r="U13" s="27">
        <f t="shared" si="9"/>
        <v>0</v>
      </c>
    </row>
    <row r="14" spans="1:21" x14ac:dyDescent="0.25">
      <c r="A14" s="12">
        <v>10</v>
      </c>
      <c r="D14" s="32"/>
      <c r="E14" s="26">
        <f t="shared" si="10"/>
        <v>0</v>
      </c>
      <c r="F14" s="26">
        <f t="shared" si="11"/>
        <v>0</v>
      </c>
      <c r="G14" s="26">
        <f t="shared" si="1"/>
        <v>0</v>
      </c>
      <c r="H14" s="26">
        <f t="shared" si="1"/>
        <v>0</v>
      </c>
      <c r="I14" s="27">
        <f t="shared" si="2"/>
        <v>0</v>
      </c>
      <c r="J14" s="32"/>
      <c r="L14" s="32"/>
      <c r="M14" s="12">
        <v>10</v>
      </c>
      <c r="N14" s="29">
        <f t="shared" si="3"/>
        <v>0</v>
      </c>
      <c r="O14" s="30">
        <f t="shared" si="3"/>
        <v>0</v>
      </c>
      <c r="P14" s="29">
        <f t="shared" si="4"/>
        <v>0</v>
      </c>
      <c r="Q14" s="26">
        <f t="shared" si="5"/>
        <v>0</v>
      </c>
      <c r="R14" s="26">
        <f t="shared" si="12"/>
        <v>0</v>
      </c>
      <c r="S14" s="26">
        <f t="shared" si="7"/>
        <v>0</v>
      </c>
      <c r="T14" s="26">
        <f t="shared" si="13"/>
        <v>0</v>
      </c>
      <c r="U14" s="27">
        <f t="shared" si="9"/>
        <v>0</v>
      </c>
    </row>
    <row r="15" spans="1:21" x14ac:dyDescent="0.25">
      <c r="A15" s="12">
        <v>11</v>
      </c>
      <c r="E15" s="26">
        <f t="shared" si="10"/>
        <v>0</v>
      </c>
      <c r="F15" s="26">
        <f t="shared" si="11"/>
        <v>0</v>
      </c>
      <c r="G15" s="26">
        <f t="shared" si="1"/>
        <v>0</v>
      </c>
      <c r="H15" s="26">
        <f t="shared" si="1"/>
        <v>0</v>
      </c>
      <c r="I15" s="27">
        <f t="shared" si="2"/>
        <v>0</v>
      </c>
      <c r="M15" s="12">
        <v>11</v>
      </c>
      <c r="N15" s="29">
        <f t="shared" si="3"/>
        <v>0</v>
      </c>
      <c r="O15" s="30">
        <f t="shared" si="3"/>
        <v>0</v>
      </c>
      <c r="P15" s="29">
        <f t="shared" si="4"/>
        <v>0</v>
      </c>
      <c r="Q15" s="26">
        <f t="shared" si="5"/>
        <v>0</v>
      </c>
      <c r="R15" s="26">
        <f t="shared" si="12"/>
        <v>0</v>
      </c>
      <c r="S15" s="26">
        <f t="shared" si="7"/>
        <v>0</v>
      </c>
      <c r="T15" s="26">
        <f t="shared" si="13"/>
        <v>0</v>
      </c>
      <c r="U15" s="27">
        <f t="shared" si="9"/>
        <v>0</v>
      </c>
    </row>
    <row r="16" spans="1:21" x14ac:dyDescent="0.25">
      <c r="A16" s="12">
        <v>12</v>
      </c>
      <c r="E16" s="26">
        <f t="shared" si="10"/>
        <v>0</v>
      </c>
      <c r="F16" s="26">
        <f t="shared" si="11"/>
        <v>0</v>
      </c>
      <c r="G16" s="26">
        <f t="shared" si="1"/>
        <v>0</v>
      </c>
      <c r="H16" s="26">
        <f t="shared" si="1"/>
        <v>0</v>
      </c>
      <c r="I16" s="27">
        <f t="shared" si="2"/>
        <v>0</v>
      </c>
      <c r="M16" s="12">
        <v>12</v>
      </c>
      <c r="N16" s="29">
        <f t="shared" si="3"/>
        <v>0</v>
      </c>
      <c r="O16" s="30">
        <f t="shared" si="3"/>
        <v>0</v>
      </c>
      <c r="P16" s="29">
        <f t="shared" si="4"/>
        <v>0</v>
      </c>
      <c r="Q16" s="26">
        <f t="shared" si="5"/>
        <v>0</v>
      </c>
      <c r="R16" s="26">
        <f t="shared" si="12"/>
        <v>0</v>
      </c>
      <c r="S16" s="26">
        <f t="shared" si="7"/>
        <v>0</v>
      </c>
      <c r="T16" s="26">
        <f t="shared" si="13"/>
        <v>0</v>
      </c>
      <c r="U16" s="27">
        <f t="shared" si="9"/>
        <v>0</v>
      </c>
    </row>
    <row r="17" spans="1:21" x14ac:dyDescent="0.25">
      <c r="A17" s="12">
        <v>13</v>
      </c>
      <c r="E17" s="26">
        <f t="shared" si="10"/>
        <v>0</v>
      </c>
      <c r="F17" s="26">
        <f t="shared" si="11"/>
        <v>0</v>
      </c>
      <c r="G17" s="26">
        <f t="shared" si="1"/>
        <v>0</v>
      </c>
      <c r="H17" s="26">
        <f t="shared" si="1"/>
        <v>0</v>
      </c>
      <c r="I17" s="27">
        <f t="shared" si="2"/>
        <v>0</v>
      </c>
      <c r="M17" s="12">
        <v>13</v>
      </c>
      <c r="N17" s="29">
        <f t="shared" si="3"/>
        <v>0</v>
      </c>
      <c r="O17" s="30">
        <f t="shared" si="3"/>
        <v>0</v>
      </c>
      <c r="P17" s="29">
        <f t="shared" si="4"/>
        <v>0</v>
      </c>
      <c r="Q17" s="26">
        <f t="shared" si="5"/>
        <v>0</v>
      </c>
      <c r="R17" s="26">
        <f t="shared" si="12"/>
        <v>0</v>
      </c>
      <c r="S17" s="26">
        <f t="shared" si="7"/>
        <v>0</v>
      </c>
      <c r="T17" s="26">
        <f t="shared" si="13"/>
        <v>0</v>
      </c>
      <c r="U17" s="27">
        <f t="shared" si="9"/>
        <v>0</v>
      </c>
    </row>
    <row r="18" spans="1:21" x14ac:dyDescent="0.25">
      <c r="A18" s="12">
        <v>14</v>
      </c>
      <c r="D18" s="33"/>
      <c r="E18" s="26">
        <f t="shared" si="10"/>
        <v>0</v>
      </c>
      <c r="F18" s="26">
        <f t="shared" si="11"/>
        <v>0</v>
      </c>
      <c r="G18" s="26">
        <f t="shared" si="1"/>
        <v>0</v>
      </c>
      <c r="H18" s="26">
        <f t="shared" si="1"/>
        <v>0</v>
      </c>
      <c r="I18" s="27">
        <f t="shared" si="2"/>
        <v>0</v>
      </c>
      <c r="M18" s="12">
        <v>14</v>
      </c>
      <c r="N18" s="29">
        <f t="shared" si="3"/>
        <v>0</v>
      </c>
      <c r="O18" s="30">
        <f t="shared" si="3"/>
        <v>0</v>
      </c>
      <c r="P18" s="29">
        <f t="shared" si="4"/>
        <v>0</v>
      </c>
      <c r="Q18" s="26">
        <f t="shared" si="5"/>
        <v>0</v>
      </c>
      <c r="R18" s="26">
        <f t="shared" si="12"/>
        <v>0</v>
      </c>
      <c r="S18" s="26">
        <f t="shared" si="7"/>
        <v>0</v>
      </c>
      <c r="T18" s="26">
        <f t="shared" si="13"/>
        <v>0</v>
      </c>
      <c r="U18" s="27">
        <f t="shared" si="9"/>
        <v>0</v>
      </c>
    </row>
    <row r="19" spans="1:21" x14ac:dyDescent="0.25">
      <c r="B19" s="34" t="s">
        <v>115</v>
      </c>
      <c r="C19" s="35">
        <f t="shared" ref="C19:I19" si="14">SUM(C5:C18)</f>
        <v>14.25</v>
      </c>
      <c r="D19" s="36">
        <f t="shared" si="14"/>
        <v>3090</v>
      </c>
      <c r="E19" s="36">
        <f t="shared" si="14"/>
        <v>7627.5</v>
      </c>
      <c r="F19" s="36">
        <f t="shared" si="14"/>
        <v>2578.0950000000003</v>
      </c>
      <c r="G19" s="36">
        <f t="shared" si="14"/>
        <v>91530</v>
      </c>
      <c r="H19" s="36">
        <f t="shared" si="14"/>
        <v>30937.14</v>
      </c>
      <c r="I19" s="36">
        <f t="shared" si="14"/>
        <v>122467.14000000001</v>
      </c>
      <c r="N19" s="34" t="s">
        <v>115</v>
      </c>
      <c r="O19" s="35">
        <f t="shared" ref="O19:U19" si="15">SUM(O5:O18)</f>
        <v>15</v>
      </c>
      <c r="P19" s="36">
        <f t="shared" si="15"/>
        <v>3244.5</v>
      </c>
      <c r="Q19" s="36">
        <f t="shared" si="15"/>
        <v>8379</v>
      </c>
      <c r="R19" s="36">
        <f t="shared" si="15"/>
        <v>2832.1019999999999</v>
      </c>
      <c r="S19" s="36">
        <f t="shared" si="15"/>
        <v>100548</v>
      </c>
      <c r="T19" s="36">
        <f t="shared" si="15"/>
        <v>33985.224000000002</v>
      </c>
      <c r="U19" s="36">
        <f t="shared" si="15"/>
        <v>134533.22400000002</v>
      </c>
    </row>
    <row r="20" spans="1:21" x14ac:dyDescent="0.25">
      <c r="R20" s="37" t="s">
        <v>116</v>
      </c>
      <c r="S20" s="37"/>
      <c r="T20" s="37"/>
      <c r="U20" s="38">
        <f>+U19-I19</f>
        <v>12066.084000000003</v>
      </c>
    </row>
    <row r="21" spans="1:21" x14ac:dyDescent="0.25">
      <c r="E21" s="39"/>
      <c r="F21" s="39"/>
      <c r="Q21" s="39"/>
      <c r="R21" s="39"/>
    </row>
    <row r="22" spans="1:21" ht="31.5" x14ac:dyDescent="0.25">
      <c r="A22" s="20" t="s">
        <v>101</v>
      </c>
      <c r="B22" s="40"/>
      <c r="C22" s="40"/>
      <c r="D22" s="40"/>
      <c r="E22" s="22" t="s">
        <v>105</v>
      </c>
      <c r="F22" s="23" t="s">
        <v>119</v>
      </c>
      <c r="G22" s="23" t="s">
        <v>107</v>
      </c>
      <c r="H22" s="23" t="s">
        <v>143</v>
      </c>
      <c r="I22" s="23" t="s">
        <v>108</v>
      </c>
      <c r="M22" s="20" t="s">
        <v>101</v>
      </c>
      <c r="N22" s="40"/>
      <c r="O22" s="40"/>
      <c r="P22" s="40"/>
      <c r="Q22" s="22" t="s">
        <v>105</v>
      </c>
      <c r="R22" s="23" t="s">
        <v>106</v>
      </c>
      <c r="S22" s="23" t="s">
        <v>107</v>
      </c>
      <c r="T22" s="23" t="s">
        <v>143</v>
      </c>
      <c r="U22" s="23" t="s">
        <v>108</v>
      </c>
    </row>
    <row r="23" spans="1:21" x14ac:dyDescent="0.25">
      <c r="A23" s="12">
        <v>1</v>
      </c>
      <c r="B23" s="12" t="s">
        <v>117</v>
      </c>
      <c r="C23" s="12">
        <v>1</v>
      </c>
      <c r="D23" s="12">
        <v>20</v>
      </c>
      <c r="E23" s="26">
        <f>+D23*C23</f>
        <v>20</v>
      </c>
      <c r="F23" s="26">
        <f>+E23*0.338</f>
        <v>6.7600000000000007</v>
      </c>
      <c r="G23" s="26">
        <f t="shared" ref="G23:H26" si="16">+E23*12</f>
        <v>240</v>
      </c>
      <c r="H23" s="26">
        <f t="shared" si="16"/>
        <v>81.12</v>
      </c>
      <c r="I23" s="27">
        <f>+H23+G23</f>
        <v>321.12</v>
      </c>
      <c r="M23" s="12">
        <v>1</v>
      </c>
      <c r="N23" s="29" t="str">
        <f>+B23</f>
        <v>Töövõtulepingu alusel</v>
      </c>
      <c r="O23" s="30">
        <f t="shared" ref="O23:P26" si="17">+C23</f>
        <v>1</v>
      </c>
      <c r="P23" s="41">
        <f t="shared" si="17"/>
        <v>20</v>
      </c>
      <c r="Q23" s="26">
        <f>+P23*O23</f>
        <v>20</v>
      </c>
      <c r="R23" s="26">
        <f>+Q23*0.338</f>
        <v>6.7600000000000007</v>
      </c>
      <c r="S23" s="26">
        <f t="shared" ref="S23:S26" si="18">+Q23*12</f>
        <v>240</v>
      </c>
      <c r="T23" s="26">
        <f>R23*12</f>
        <v>81.12</v>
      </c>
      <c r="U23" s="27">
        <f>+T23+S23</f>
        <v>321.12</v>
      </c>
    </row>
    <row r="24" spans="1:21" x14ac:dyDescent="0.25">
      <c r="A24" s="12">
        <v>2</v>
      </c>
      <c r="B24" s="12" t="s">
        <v>118</v>
      </c>
      <c r="C24" s="12">
        <v>1</v>
      </c>
      <c r="E24" s="26">
        <f t="shared" ref="E24:E26" si="19">+D24*C24</f>
        <v>0</v>
      </c>
      <c r="F24" s="26">
        <f t="shared" ref="F24:F26" si="20">+E24*0.338</f>
        <v>0</v>
      </c>
      <c r="G24" s="26">
        <f t="shared" si="16"/>
        <v>0</v>
      </c>
      <c r="H24" s="26">
        <f t="shared" si="16"/>
        <v>0</v>
      </c>
      <c r="I24" s="27">
        <f t="shared" ref="I24:I26" si="21">+H24+G24</f>
        <v>0</v>
      </c>
      <c r="M24" s="12">
        <v>2</v>
      </c>
      <c r="N24" s="29" t="str">
        <f>+B24</f>
        <v>Ajutised töölepingud</v>
      </c>
      <c r="O24" s="30">
        <v>2</v>
      </c>
      <c r="P24" s="41">
        <f t="shared" si="17"/>
        <v>0</v>
      </c>
      <c r="Q24" s="26">
        <f>+P24*O24</f>
        <v>0</v>
      </c>
      <c r="R24" s="26">
        <f t="shared" ref="R24:R26" si="22">+Q24*0.338</f>
        <v>0</v>
      </c>
      <c r="S24" s="26">
        <f t="shared" si="18"/>
        <v>0</v>
      </c>
      <c r="T24" s="26">
        <f t="shared" ref="T24:T26" si="23">R24*12</f>
        <v>0</v>
      </c>
      <c r="U24" s="27">
        <f>+T24+S24</f>
        <v>0</v>
      </c>
    </row>
    <row r="25" spans="1:21" x14ac:dyDescent="0.25">
      <c r="A25" s="12">
        <v>3</v>
      </c>
      <c r="E25" s="26">
        <f t="shared" si="19"/>
        <v>0</v>
      </c>
      <c r="F25" s="26">
        <f t="shared" si="20"/>
        <v>0</v>
      </c>
      <c r="G25" s="26">
        <f t="shared" si="16"/>
        <v>0</v>
      </c>
      <c r="H25" s="26">
        <f t="shared" si="16"/>
        <v>0</v>
      </c>
      <c r="I25" s="27">
        <f t="shared" si="21"/>
        <v>0</v>
      </c>
      <c r="M25" s="12">
        <v>3</v>
      </c>
      <c r="N25" s="29"/>
      <c r="O25" s="30">
        <f t="shared" si="17"/>
        <v>0</v>
      </c>
      <c r="P25" s="41">
        <f t="shared" si="17"/>
        <v>0</v>
      </c>
      <c r="Q25" s="26">
        <f>+P25*O25</f>
        <v>0</v>
      </c>
      <c r="R25" s="26">
        <f t="shared" si="22"/>
        <v>0</v>
      </c>
      <c r="S25" s="26">
        <f t="shared" si="18"/>
        <v>0</v>
      </c>
      <c r="T25" s="26">
        <f t="shared" si="23"/>
        <v>0</v>
      </c>
      <c r="U25" s="27">
        <f>+T25+S25</f>
        <v>0</v>
      </c>
    </row>
    <row r="26" spans="1:21" x14ac:dyDescent="0.25">
      <c r="A26" s="12">
        <v>4</v>
      </c>
      <c r="E26" s="26">
        <f t="shared" si="19"/>
        <v>0</v>
      </c>
      <c r="F26" s="26">
        <f t="shared" si="20"/>
        <v>0</v>
      </c>
      <c r="G26" s="26">
        <f t="shared" si="16"/>
        <v>0</v>
      </c>
      <c r="H26" s="26">
        <f t="shared" si="16"/>
        <v>0</v>
      </c>
      <c r="I26" s="27">
        <f t="shared" si="21"/>
        <v>0</v>
      </c>
      <c r="M26" s="12">
        <v>4</v>
      </c>
      <c r="N26" s="29"/>
      <c r="O26" s="30">
        <f t="shared" si="17"/>
        <v>0</v>
      </c>
      <c r="P26" s="41">
        <f t="shared" si="17"/>
        <v>0</v>
      </c>
      <c r="Q26" s="26">
        <f>+P26*O26</f>
        <v>0</v>
      </c>
      <c r="R26" s="26">
        <f t="shared" si="22"/>
        <v>0</v>
      </c>
      <c r="S26" s="26">
        <f t="shared" si="18"/>
        <v>0</v>
      </c>
      <c r="T26" s="26">
        <f t="shared" si="23"/>
        <v>0</v>
      </c>
      <c r="U26" s="27">
        <f>+T26+S26</f>
        <v>0</v>
      </c>
    </row>
    <row r="27" spans="1:21" x14ac:dyDescent="0.25">
      <c r="B27" s="34" t="s">
        <v>115</v>
      </c>
      <c r="E27" s="36">
        <f>SUM(E23:E26)</f>
        <v>20</v>
      </c>
      <c r="F27" s="36">
        <f t="shared" ref="F27:I27" si="24">SUM(F23:F26)</f>
        <v>6.7600000000000007</v>
      </c>
      <c r="G27" s="36">
        <f t="shared" si="24"/>
        <v>240</v>
      </c>
      <c r="H27" s="36">
        <f t="shared" si="24"/>
        <v>81.12</v>
      </c>
      <c r="I27" s="36">
        <f t="shared" si="24"/>
        <v>321.12</v>
      </c>
      <c r="N27" s="34" t="s">
        <v>115</v>
      </c>
      <c r="Q27" s="36">
        <f>SUM(Q23)</f>
        <v>20</v>
      </c>
      <c r="R27" s="36">
        <f>SUM(R23)</f>
        <v>6.7600000000000007</v>
      </c>
      <c r="S27" s="36">
        <f>SUM(S23)</f>
        <v>240</v>
      </c>
      <c r="T27" s="36">
        <f>SUM(T23)</f>
        <v>81.12</v>
      </c>
      <c r="U27" s="36">
        <f>SUM(U23)</f>
        <v>321.12</v>
      </c>
    </row>
    <row r="28" spans="1:21" x14ac:dyDescent="0.25">
      <c r="R28" s="37" t="s">
        <v>116</v>
      </c>
      <c r="S28" s="37"/>
      <c r="T28" s="37"/>
      <c r="U28" s="38">
        <f>+U27-I27</f>
        <v>0</v>
      </c>
    </row>
    <row r="30" spans="1:21" x14ac:dyDescent="0.25">
      <c r="A30" s="79"/>
      <c r="B30" s="79"/>
      <c r="C30" s="79"/>
      <c r="D30" s="79"/>
      <c r="E30" s="79"/>
      <c r="F30" s="79"/>
      <c r="G30" s="79"/>
      <c r="H30" s="79"/>
      <c r="I30" s="79"/>
    </row>
    <row r="31" spans="1:21" s="77" customForma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spans="1:21" s="77" customForma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1:21" s="77" customForma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1:21" x14ac:dyDescent="0.25">
      <c r="A34" s="79"/>
      <c r="B34" s="80">
        <v>2017</v>
      </c>
      <c r="C34" s="81" t="s">
        <v>100</v>
      </c>
      <c r="D34" s="82"/>
      <c r="E34" s="82"/>
      <c r="F34" s="79"/>
      <c r="G34" s="79"/>
      <c r="H34" s="83"/>
      <c r="I34" s="83"/>
      <c r="M34" s="42"/>
    </row>
    <row r="35" spans="1:21" x14ac:dyDescent="0.25">
      <c r="A35" s="79"/>
      <c r="B35" s="84"/>
      <c r="C35" s="85"/>
      <c r="D35" s="79"/>
      <c r="E35" s="79"/>
      <c r="F35" s="79"/>
      <c r="G35" s="79"/>
      <c r="H35" s="83"/>
      <c r="I35" s="83"/>
    </row>
    <row r="36" spans="1:21" ht="31.5" x14ac:dyDescent="0.25">
      <c r="A36" s="86" t="s">
        <v>101</v>
      </c>
      <c r="B36" s="87" t="s">
        <v>102</v>
      </c>
      <c r="C36" s="88" t="s">
        <v>103</v>
      </c>
      <c r="D36" s="88" t="s">
        <v>104</v>
      </c>
      <c r="E36" s="88" t="s">
        <v>105</v>
      </c>
      <c r="F36" s="89" t="s">
        <v>119</v>
      </c>
      <c r="G36" s="89" t="s">
        <v>107</v>
      </c>
      <c r="H36" s="89" t="s">
        <v>120</v>
      </c>
      <c r="I36" s="89" t="s">
        <v>108</v>
      </c>
      <c r="M36" s="43"/>
      <c r="N36"/>
      <c r="O36"/>
      <c r="P36"/>
      <c r="Q36"/>
      <c r="R36"/>
      <c r="S36"/>
      <c r="T36"/>
      <c r="U36"/>
    </row>
    <row r="37" spans="1:21" x14ac:dyDescent="0.25">
      <c r="A37" s="103">
        <v>1</v>
      </c>
      <c r="B37" s="103" t="s">
        <v>109</v>
      </c>
      <c r="C37" s="106">
        <v>1</v>
      </c>
      <c r="D37" s="79"/>
      <c r="E37" s="90"/>
      <c r="F37" s="90"/>
      <c r="G37" s="90"/>
      <c r="H37" s="90"/>
      <c r="I37" s="91"/>
    </row>
    <row r="38" spans="1:21" x14ac:dyDescent="0.25">
      <c r="A38" s="103">
        <v>2</v>
      </c>
      <c r="B38" s="103" t="s">
        <v>110</v>
      </c>
      <c r="C38" s="106">
        <v>3</v>
      </c>
      <c r="D38" s="79"/>
      <c r="E38" s="90"/>
      <c r="F38" s="90"/>
      <c r="G38" s="90"/>
      <c r="H38" s="90"/>
      <c r="I38" s="91"/>
    </row>
    <row r="39" spans="1:21" x14ac:dyDescent="0.25">
      <c r="A39" s="103">
        <v>3</v>
      </c>
      <c r="B39" s="103" t="s">
        <v>111</v>
      </c>
      <c r="C39" s="106">
        <v>2</v>
      </c>
      <c r="D39" s="79"/>
      <c r="E39" s="90"/>
      <c r="F39" s="90"/>
      <c r="G39" s="90"/>
      <c r="H39" s="90"/>
      <c r="I39" s="91"/>
    </row>
    <row r="40" spans="1:21" x14ac:dyDescent="0.25">
      <c r="A40" s="103">
        <v>4</v>
      </c>
      <c r="B40" s="103" t="s">
        <v>112</v>
      </c>
      <c r="C40" s="106">
        <v>3</v>
      </c>
      <c r="D40" s="79"/>
      <c r="E40" s="90"/>
      <c r="F40" s="90"/>
      <c r="G40" s="90"/>
      <c r="H40" s="90"/>
      <c r="I40" s="91"/>
    </row>
    <row r="41" spans="1:21" x14ac:dyDescent="0.25">
      <c r="A41" s="103">
        <v>5</v>
      </c>
      <c r="B41" s="103" t="s">
        <v>113</v>
      </c>
      <c r="C41" s="106">
        <v>5</v>
      </c>
      <c r="D41" s="79"/>
      <c r="E41" s="90"/>
      <c r="F41" s="90"/>
      <c r="G41" s="90"/>
      <c r="H41" s="90"/>
      <c r="I41" s="91"/>
    </row>
    <row r="42" spans="1:21" x14ac:dyDescent="0.25">
      <c r="A42" s="103">
        <v>6</v>
      </c>
      <c r="B42" s="103" t="s">
        <v>114</v>
      </c>
      <c r="C42" s="106">
        <v>1</v>
      </c>
      <c r="D42" s="79"/>
      <c r="E42" s="90"/>
      <c r="F42" s="90"/>
      <c r="G42" s="90"/>
      <c r="H42" s="90"/>
      <c r="I42" s="91"/>
    </row>
    <row r="43" spans="1:21" x14ac:dyDescent="0.25">
      <c r="A43" s="103">
        <v>7</v>
      </c>
      <c r="B43" s="103"/>
      <c r="C43" s="107">
        <v>0</v>
      </c>
      <c r="D43" s="79"/>
      <c r="E43" s="90"/>
      <c r="F43" s="90"/>
      <c r="G43" s="90"/>
      <c r="H43" s="90"/>
      <c r="I43" s="91"/>
    </row>
    <row r="44" spans="1:21" x14ac:dyDescent="0.25">
      <c r="A44" s="103">
        <v>8</v>
      </c>
      <c r="B44" s="103"/>
      <c r="C44" s="107">
        <v>0</v>
      </c>
      <c r="D44" s="79"/>
      <c r="E44" s="90"/>
      <c r="F44" s="90"/>
      <c r="G44" s="90"/>
      <c r="H44" s="90"/>
      <c r="I44" s="91"/>
    </row>
    <row r="45" spans="1:21" x14ac:dyDescent="0.25">
      <c r="A45" s="103">
        <v>9</v>
      </c>
      <c r="B45" s="103"/>
      <c r="C45" s="107">
        <v>0</v>
      </c>
      <c r="D45" s="79"/>
      <c r="E45" s="90"/>
      <c r="F45" s="90"/>
      <c r="G45" s="90"/>
      <c r="H45" s="90"/>
      <c r="I45" s="91"/>
    </row>
    <row r="46" spans="1:21" x14ac:dyDescent="0.25">
      <c r="A46" s="103">
        <v>10</v>
      </c>
      <c r="B46" s="103"/>
      <c r="C46" s="107">
        <v>0</v>
      </c>
      <c r="D46" s="92"/>
      <c r="E46" s="90"/>
      <c r="F46" s="90"/>
      <c r="G46" s="90"/>
      <c r="H46" s="90"/>
      <c r="I46" s="91"/>
    </row>
    <row r="47" spans="1:21" x14ac:dyDescent="0.25">
      <c r="A47" s="103">
        <v>11</v>
      </c>
      <c r="B47" s="103"/>
      <c r="C47" s="107">
        <v>0</v>
      </c>
      <c r="D47" s="79"/>
      <c r="E47" s="90"/>
      <c r="F47" s="90"/>
      <c r="G47" s="90"/>
      <c r="H47" s="90"/>
      <c r="I47" s="91"/>
    </row>
    <row r="48" spans="1:21" x14ac:dyDescent="0.25">
      <c r="A48" s="103">
        <v>12</v>
      </c>
      <c r="B48" s="103"/>
      <c r="C48" s="107">
        <v>0</v>
      </c>
      <c r="D48" s="79"/>
      <c r="E48" s="90"/>
      <c r="F48" s="90"/>
      <c r="G48" s="90"/>
      <c r="H48" s="90"/>
      <c r="I48" s="91"/>
    </row>
    <row r="49" spans="1:9" x14ac:dyDescent="0.25">
      <c r="A49" s="103">
        <v>13</v>
      </c>
      <c r="B49" s="103"/>
      <c r="C49" s="107">
        <v>0</v>
      </c>
      <c r="D49" s="79"/>
      <c r="E49" s="90"/>
      <c r="F49" s="90"/>
      <c r="G49" s="90"/>
      <c r="H49" s="90"/>
      <c r="I49" s="91"/>
    </row>
    <row r="50" spans="1:9" x14ac:dyDescent="0.25">
      <c r="A50" s="103">
        <v>14</v>
      </c>
      <c r="B50" s="103"/>
      <c r="C50" s="107">
        <v>0</v>
      </c>
      <c r="D50" s="93"/>
      <c r="E50" s="90"/>
      <c r="F50" s="90"/>
      <c r="G50" s="90"/>
      <c r="H50" s="90"/>
      <c r="I50" s="91"/>
    </row>
    <row r="51" spans="1:9" x14ac:dyDescent="0.25">
      <c r="A51" s="79"/>
      <c r="B51" s="94" t="s">
        <v>115</v>
      </c>
      <c r="C51" s="95">
        <f t="shared" ref="C51:I51" si="25">SUM(C37:C50)</f>
        <v>15</v>
      </c>
      <c r="D51" s="96">
        <f t="shared" si="25"/>
        <v>0</v>
      </c>
      <c r="E51" s="96">
        <f t="shared" si="25"/>
        <v>0</v>
      </c>
      <c r="F51" s="96">
        <f t="shared" si="25"/>
        <v>0</v>
      </c>
      <c r="G51" s="96">
        <f t="shared" si="25"/>
        <v>0</v>
      </c>
      <c r="H51" s="96">
        <f t="shared" si="25"/>
        <v>0</v>
      </c>
      <c r="I51" s="96">
        <f t="shared" si="25"/>
        <v>0</v>
      </c>
    </row>
    <row r="52" spans="1:9" x14ac:dyDescent="0.25">
      <c r="A52" s="79"/>
      <c r="B52" s="79"/>
      <c r="C52" s="79"/>
      <c r="D52" s="79"/>
      <c r="E52" s="79"/>
      <c r="F52" s="97" t="s">
        <v>116</v>
      </c>
      <c r="G52" s="97"/>
      <c r="H52" s="104"/>
      <c r="I52" s="98"/>
    </row>
    <row r="53" spans="1:9" x14ac:dyDescent="0.25">
      <c r="A53" s="79"/>
      <c r="B53" s="79"/>
      <c r="C53" s="79"/>
      <c r="D53" s="79"/>
      <c r="E53" s="99"/>
      <c r="F53" s="99"/>
      <c r="G53" s="79"/>
      <c r="H53" s="79"/>
      <c r="I53" s="79"/>
    </row>
    <row r="54" spans="1:9" ht="31.5" x14ac:dyDescent="0.25">
      <c r="A54" s="86" t="s">
        <v>101</v>
      </c>
      <c r="B54" s="100"/>
      <c r="C54" s="100"/>
      <c r="D54" s="100"/>
      <c r="E54" s="88" t="s">
        <v>105</v>
      </c>
      <c r="F54" s="89" t="s">
        <v>119</v>
      </c>
      <c r="G54" s="89" t="s">
        <v>107</v>
      </c>
      <c r="H54" s="89" t="s">
        <v>143</v>
      </c>
      <c r="I54" s="89" t="s">
        <v>108</v>
      </c>
    </row>
    <row r="55" spans="1:9" x14ac:dyDescent="0.25">
      <c r="A55" s="103">
        <v>1</v>
      </c>
      <c r="B55" s="103" t="s">
        <v>117</v>
      </c>
      <c r="C55" s="108">
        <v>1</v>
      </c>
      <c r="D55" s="79"/>
      <c r="E55" s="90"/>
      <c r="F55" s="90"/>
      <c r="G55" s="90"/>
      <c r="H55" s="90"/>
      <c r="I55" s="91"/>
    </row>
    <row r="56" spans="1:9" x14ac:dyDescent="0.25">
      <c r="A56" s="103">
        <v>2</v>
      </c>
      <c r="B56" s="103" t="s">
        <v>118</v>
      </c>
      <c r="C56" s="108">
        <v>1</v>
      </c>
      <c r="D56" s="79"/>
      <c r="E56" s="90"/>
      <c r="F56" s="90"/>
      <c r="G56" s="90"/>
      <c r="H56" s="90"/>
      <c r="I56" s="91"/>
    </row>
    <row r="57" spans="1:9" x14ac:dyDescent="0.25">
      <c r="A57" s="103">
        <v>3</v>
      </c>
      <c r="B57" s="103"/>
      <c r="C57" s="107">
        <v>0</v>
      </c>
      <c r="D57" s="79"/>
      <c r="E57" s="90"/>
      <c r="F57" s="90"/>
      <c r="G57" s="90"/>
      <c r="H57" s="90"/>
      <c r="I57" s="91"/>
    </row>
    <row r="58" spans="1:9" x14ac:dyDescent="0.25">
      <c r="A58" s="103">
        <v>4</v>
      </c>
      <c r="B58" s="103"/>
      <c r="C58" s="107">
        <v>0</v>
      </c>
      <c r="D58" s="79"/>
      <c r="E58" s="90"/>
      <c r="F58" s="90"/>
      <c r="G58" s="90"/>
      <c r="H58" s="90"/>
      <c r="I58" s="91"/>
    </row>
    <row r="59" spans="1:9" x14ac:dyDescent="0.25">
      <c r="A59" s="79"/>
      <c r="B59" s="94" t="s">
        <v>115</v>
      </c>
      <c r="C59" s="79"/>
      <c r="D59" s="79"/>
      <c r="E59" s="96"/>
      <c r="F59" s="96"/>
      <c r="G59" s="96"/>
      <c r="H59" s="96"/>
      <c r="I59" s="96"/>
    </row>
    <row r="60" spans="1:9" x14ac:dyDescent="0.25">
      <c r="F60" s="97" t="s">
        <v>116</v>
      </c>
      <c r="G60" s="97"/>
      <c r="H60" s="105"/>
      <c r="I60" s="98">
        <f>+H60-H48</f>
        <v>0</v>
      </c>
    </row>
  </sheetData>
  <pageMargins left="0.7" right="0.7" top="0.75" bottom="0.75" header="0.3" footer="0.3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I15" sqref="I15"/>
    </sheetView>
  </sheetViews>
  <sheetFormatPr defaultRowHeight="15" x14ac:dyDescent="0.25"/>
  <cols>
    <col min="1" max="1" width="12.5703125" customWidth="1"/>
    <col min="2" max="2" width="55.7109375" bestFit="1" customWidth="1"/>
    <col min="3" max="3" width="16.28515625" customWidth="1"/>
    <col min="5" max="8" width="16.42578125" customWidth="1"/>
    <col min="9" max="9" width="61" customWidth="1"/>
  </cols>
  <sheetData>
    <row r="1" spans="1:9" x14ac:dyDescent="0.25">
      <c r="A1" s="14" t="str">
        <f>'Põhitegevuse tulud'!A1</f>
        <v>sisesta asutuse nimi</v>
      </c>
    </row>
    <row r="3" spans="1:9" x14ac:dyDescent="0.25">
      <c r="A3" s="111" t="s">
        <v>92</v>
      </c>
      <c r="B3" s="111" t="s">
        <v>1</v>
      </c>
      <c r="C3" s="117" t="s">
        <v>123</v>
      </c>
      <c r="D3" s="113" t="s">
        <v>248</v>
      </c>
      <c r="E3" s="110" t="s">
        <v>94</v>
      </c>
      <c r="F3" s="109"/>
      <c r="G3" s="109"/>
      <c r="H3" s="119" t="s">
        <v>144</v>
      </c>
      <c r="I3" s="115" t="s">
        <v>95</v>
      </c>
    </row>
    <row r="4" spans="1:9" ht="57.75" x14ac:dyDescent="0.25">
      <c r="A4" s="112"/>
      <c r="B4" s="112"/>
      <c r="C4" s="118"/>
      <c r="D4" s="114"/>
      <c r="E4" s="7" t="s">
        <v>164</v>
      </c>
      <c r="F4" s="7" t="s">
        <v>149</v>
      </c>
      <c r="G4" s="7" t="s">
        <v>151</v>
      </c>
      <c r="H4" s="120"/>
      <c r="I4" s="116"/>
    </row>
    <row r="5" spans="1:9" x14ac:dyDescent="0.25">
      <c r="A5" s="58">
        <v>5524</v>
      </c>
      <c r="B5" s="58" t="s">
        <v>121</v>
      </c>
      <c r="C5" s="58"/>
      <c r="D5" s="58"/>
      <c r="E5" s="58"/>
      <c r="F5" s="58"/>
      <c r="G5" s="58"/>
      <c r="H5" s="59"/>
      <c r="I5" s="59"/>
    </row>
    <row r="6" spans="1:9" x14ac:dyDescent="0.25">
      <c r="A6" s="47"/>
      <c r="B6" s="60" t="s">
        <v>124</v>
      </c>
      <c r="C6" s="47"/>
      <c r="D6" s="47"/>
      <c r="E6" s="47"/>
      <c r="F6" s="47"/>
      <c r="G6" s="47"/>
      <c r="H6" s="59"/>
      <c r="I6" s="59"/>
    </row>
    <row r="7" spans="1:9" x14ac:dyDescent="0.25">
      <c r="A7" s="47"/>
      <c r="B7" s="47"/>
      <c r="C7" s="47"/>
      <c r="D7" s="47"/>
      <c r="E7" s="47"/>
      <c r="F7" s="47"/>
      <c r="G7" s="47"/>
      <c r="H7" s="59"/>
      <c r="I7" s="59"/>
    </row>
    <row r="8" spans="1:9" x14ac:dyDescent="0.25">
      <c r="A8" s="47"/>
      <c r="B8" s="47"/>
      <c r="C8" s="47"/>
      <c r="D8" s="47"/>
      <c r="E8" s="47"/>
      <c r="F8" s="47"/>
      <c r="G8" s="47"/>
      <c r="H8" s="59"/>
      <c r="I8" s="59"/>
    </row>
    <row r="9" spans="1:9" x14ac:dyDescent="0.25">
      <c r="A9" s="47"/>
      <c r="B9" s="47"/>
      <c r="C9" s="47"/>
      <c r="D9" s="47"/>
      <c r="E9" s="47"/>
      <c r="F9" s="47"/>
      <c r="G9" s="47"/>
      <c r="H9" s="59"/>
      <c r="I9" s="59"/>
    </row>
    <row r="10" spans="1:9" x14ac:dyDescent="0.25">
      <c r="A10" s="47"/>
      <c r="B10" s="47"/>
      <c r="C10" s="47"/>
      <c r="D10" s="47"/>
      <c r="E10" s="47"/>
      <c r="F10" s="47"/>
      <c r="G10" s="47"/>
      <c r="H10" s="59"/>
      <c r="I10" s="59"/>
    </row>
    <row r="11" spans="1:9" x14ac:dyDescent="0.25">
      <c r="A11" s="47"/>
      <c r="B11" s="47"/>
      <c r="C11" s="47"/>
      <c r="D11" s="47"/>
      <c r="E11" s="47"/>
      <c r="F11" s="47"/>
      <c r="G11" s="47"/>
      <c r="H11" s="59"/>
      <c r="I11" s="59"/>
    </row>
    <row r="12" spans="1:9" x14ac:dyDescent="0.25">
      <c r="A12" s="47"/>
      <c r="B12" s="47"/>
      <c r="C12" s="47"/>
      <c r="D12" s="47"/>
      <c r="E12" s="47"/>
      <c r="F12" s="47"/>
      <c r="G12" s="47"/>
      <c r="H12" s="59"/>
      <c r="I12" s="59"/>
    </row>
    <row r="13" spans="1:9" x14ac:dyDescent="0.25">
      <c r="A13" s="58"/>
      <c r="B13" s="58" t="s">
        <v>163</v>
      </c>
      <c r="C13" s="58"/>
      <c r="D13" s="58">
        <f>SUM(D6:D12)</f>
        <v>0</v>
      </c>
      <c r="E13" s="58">
        <f t="shared" ref="E13:G13" si="0">SUM(E6:E12)</f>
        <v>0</v>
      </c>
      <c r="F13" s="58">
        <f t="shared" si="0"/>
        <v>0</v>
      </c>
      <c r="G13" s="58">
        <f t="shared" si="0"/>
        <v>0</v>
      </c>
      <c r="H13" s="59"/>
      <c r="I13" s="59"/>
    </row>
    <row r="14" spans="1:9" s="44" customFormat="1" x14ac:dyDescent="0.25">
      <c r="A14" s="58">
        <v>5525</v>
      </c>
      <c r="B14" s="58" t="s">
        <v>122</v>
      </c>
      <c r="C14" s="59"/>
      <c r="D14" s="59"/>
      <c r="E14" s="59"/>
      <c r="F14" s="59"/>
      <c r="G14" s="59"/>
      <c r="H14" s="59"/>
      <c r="I14" s="59"/>
    </row>
    <row r="15" spans="1:9" x14ac:dyDescent="0.25">
      <c r="A15" s="47"/>
      <c r="B15" s="60" t="s">
        <v>124</v>
      </c>
      <c r="C15" s="47"/>
      <c r="D15" s="47"/>
      <c r="E15" s="47"/>
      <c r="F15" s="47"/>
      <c r="G15" s="47"/>
      <c r="H15" s="59"/>
      <c r="I15" s="59"/>
    </row>
    <row r="16" spans="1:9" x14ac:dyDescent="0.25">
      <c r="A16" s="47"/>
      <c r="B16" s="47"/>
      <c r="C16" s="47"/>
      <c r="D16" s="47"/>
      <c r="E16" s="47"/>
      <c r="F16" s="47"/>
      <c r="G16" s="47"/>
      <c r="H16" s="59"/>
      <c r="I16" s="59"/>
    </row>
    <row r="17" spans="1:9" x14ac:dyDescent="0.25">
      <c r="A17" s="47"/>
      <c r="B17" s="47"/>
      <c r="C17" s="47"/>
      <c r="D17" s="47"/>
      <c r="E17" s="47"/>
      <c r="F17" s="47"/>
      <c r="G17" s="47"/>
      <c r="H17" s="59"/>
      <c r="I17" s="59"/>
    </row>
    <row r="18" spans="1:9" x14ac:dyDescent="0.25">
      <c r="A18" s="47"/>
      <c r="B18" s="47"/>
      <c r="C18" s="47"/>
      <c r="D18" s="47"/>
      <c r="E18" s="47"/>
      <c r="F18" s="47"/>
      <c r="G18" s="47"/>
      <c r="H18" s="59"/>
      <c r="I18" s="59"/>
    </row>
    <row r="19" spans="1:9" x14ac:dyDescent="0.25">
      <c r="A19" s="47"/>
      <c r="B19" s="47"/>
      <c r="C19" s="47"/>
      <c r="D19" s="47"/>
      <c r="E19" s="47"/>
      <c r="F19" s="47"/>
      <c r="G19" s="47"/>
      <c r="H19" s="59"/>
      <c r="I19" s="59"/>
    </row>
    <row r="20" spans="1:9" x14ac:dyDescent="0.25">
      <c r="A20" s="47"/>
      <c r="B20" s="47"/>
      <c r="C20" s="47"/>
      <c r="D20" s="47"/>
      <c r="E20" s="47"/>
      <c r="F20" s="47"/>
      <c r="G20" s="47"/>
      <c r="H20" s="59"/>
      <c r="I20" s="59"/>
    </row>
    <row r="21" spans="1:9" x14ac:dyDescent="0.25">
      <c r="A21" s="58"/>
      <c r="B21" s="58" t="s">
        <v>165</v>
      </c>
      <c r="C21" s="58"/>
      <c r="D21" s="58">
        <f>SUM(D15:D20)</f>
        <v>0</v>
      </c>
      <c r="E21" s="58">
        <f t="shared" ref="E21:G21" si="1">SUM(E15:E20)</f>
        <v>0</v>
      </c>
      <c r="F21" s="58">
        <f t="shared" si="1"/>
        <v>0</v>
      </c>
      <c r="G21" s="58">
        <f t="shared" si="1"/>
        <v>0</v>
      </c>
      <c r="H21" s="59"/>
      <c r="I21" s="59"/>
    </row>
    <row r="22" spans="1:9" x14ac:dyDescent="0.25">
      <c r="A22" s="47"/>
      <c r="B22" s="61" t="s">
        <v>162</v>
      </c>
      <c r="C22" s="61"/>
      <c r="D22" s="61">
        <f>D13+D21</f>
        <v>0</v>
      </c>
      <c r="E22" s="61">
        <f t="shared" ref="E22:G22" si="2">E13+E21</f>
        <v>0</v>
      </c>
      <c r="F22" s="61">
        <f t="shared" si="2"/>
        <v>0</v>
      </c>
      <c r="G22" s="61">
        <f t="shared" si="2"/>
        <v>0</v>
      </c>
      <c r="H22" s="59"/>
      <c r="I22" s="59"/>
    </row>
  </sheetData>
  <mergeCells count="7">
    <mergeCell ref="A3:A4"/>
    <mergeCell ref="B3:B4"/>
    <mergeCell ref="D3:D4"/>
    <mergeCell ref="E3:G3"/>
    <mergeCell ref="I3:I4"/>
    <mergeCell ref="C3:C4"/>
    <mergeCell ref="H3:H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Põhitegevuse tulud</vt:lpstr>
      <vt:lpstr>Kulud kokku</vt:lpstr>
      <vt:lpstr>Põhitegevuse kulud</vt:lpstr>
      <vt:lpstr>Põhivara soetused</vt:lpstr>
      <vt:lpstr>Koosseisunimestik</vt:lpstr>
      <vt:lpstr>Üritused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Ruberg</dc:creator>
  <cp:lastModifiedBy>tiit</cp:lastModifiedBy>
  <cp:lastPrinted>2016-08-31T10:43:34Z</cp:lastPrinted>
  <dcterms:created xsi:type="dcterms:W3CDTF">2015-09-30T11:49:37Z</dcterms:created>
  <dcterms:modified xsi:type="dcterms:W3CDTF">2016-09-01T10:47:10Z</dcterms:modified>
</cp:coreProperties>
</file>